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https://d.docs.live.net/58af4e7e9cc90500/Dokumente/Meine Websites/kostenbeitrag.de/images/Berechnungsvorlagen/"/>
    </mc:Choice>
  </mc:AlternateContent>
  <xr:revisionPtr revIDLastSave="18" documentId="11_3556A002AD0F0BC4DB4B99A3BE0BDE1FC5CDA30E" xr6:coauthVersionLast="47" xr6:coauthVersionMax="47" xr10:uidLastSave="{4DB24A95-1E7F-4CF1-8146-85A3C49C7242}"/>
  <bookViews>
    <workbookView xWindow="-120" yWindow="-120" windowWidth="24240" windowHeight="13140" xr2:uid="{00000000-000D-0000-FFFF-FFFF00000000}"/>
  </bookViews>
  <sheets>
    <sheet name="Berechnung" sheetId="1" r:id="rId1"/>
    <sheet name="Auswahlwerte" sheetId="2" state="hidden" r:id="rId2"/>
  </sheets>
  <externalReferences>
    <externalReference r:id="rId3"/>
  </externalReferences>
  <definedNames>
    <definedName name="_xlnm.Print_Area" localSheetId="0">Berechnung!$B$3:$P$82</definedName>
    <definedName name="EinkEhrenamt">[1]Berechnung!$D$40</definedName>
    <definedName name="EinkFerien">[1]Berechnung!$D$39</definedName>
    <definedName name="Einkommensanteil">Auswahlwerte!$D$26</definedName>
    <definedName name="EinkZeitBIs">[1]Berechnung!$E$15</definedName>
    <definedName name="EinkZeitVon">[1]Berechnung!$D$15</definedName>
    <definedName name="FestsetzungAb">[1]Berechnung!$E$10</definedName>
    <definedName name="FreibetragAusbildung">Auswahlwerte!$D$25</definedName>
    <definedName name="FreibetragSchülerjobsPraktika">Auswahlwerte!$D$24</definedName>
    <definedName name="FreibetragSchülerPraktikaAusb">[1]Berechnung!#REF!</definedName>
    <definedName name="MaßgeblichesEinkommen">[1]Berechnung!$H$57</definedName>
    <definedName name="MonatseinkommenGesamt">[1]Berechnung!$H$49</definedName>
    <definedName name="Name_JM">[1]Berechnung!$B$7</definedName>
    <definedName name="NettoeinkAusbildung">[1]Berechnung!$D$37</definedName>
    <definedName name="NettoEinkSchülerPraktika">[1]Berechnung!$D$24</definedName>
    <definedName name="NettoSonstigeEinkünfte">[1]Berechnung!$D$47</definedName>
    <definedName name="Schmälerung1">[1]Berechnung!$H$67</definedName>
    <definedName name="VorläufigerKostenbeitrag">[1]Berechnung!$H$59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68" i="1" l="1"/>
  <c r="F68" i="1"/>
  <c r="G68" i="1"/>
  <c r="H68" i="1"/>
  <c r="I68" i="1"/>
  <c r="J68" i="1"/>
  <c r="K68" i="1"/>
  <c r="L68" i="1"/>
  <c r="M68" i="1"/>
  <c r="N68" i="1"/>
  <c r="O68" i="1"/>
  <c r="P68" i="1"/>
  <c r="E68" i="1"/>
  <c r="B22" i="1"/>
  <c r="E14" i="1" l="1"/>
  <c r="B74" i="1"/>
  <c r="B76" i="1"/>
  <c r="E16" i="1" l="1"/>
  <c r="P74" i="1"/>
  <c r="O74" i="1"/>
  <c r="N74" i="1"/>
  <c r="M74" i="1"/>
  <c r="L74" i="1"/>
  <c r="K74" i="1"/>
  <c r="J74" i="1"/>
  <c r="I74" i="1"/>
  <c r="H74" i="1"/>
  <c r="G74" i="1"/>
  <c r="P57" i="1"/>
  <c r="O57" i="1"/>
  <c r="N57" i="1"/>
  <c r="M57" i="1"/>
  <c r="L57" i="1"/>
  <c r="K57" i="1"/>
  <c r="J57" i="1"/>
  <c r="I57" i="1"/>
  <c r="H57" i="1"/>
  <c r="G57" i="1"/>
  <c r="F57" i="1"/>
  <c r="P50" i="1"/>
  <c r="O50" i="1"/>
  <c r="N50" i="1"/>
  <c r="M50" i="1"/>
  <c r="L50" i="1"/>
  <c r="K50" i="1"/>
  <c r="J50" i="1"/>
  <c r="I50" i="1"/>
  <c r="H50" i="1"/>
  <c r="G50" i="1"/>
  <c r="F50" i="1"/>
  <c r="P45" i="1"/>
  <c r="O45" i="1"/>
  <c r="N45" i="1"/>
  <c r="M45" i="1"/>
  <c r="L45" i="1"/>
  <c r="K45" i="1"/>
  <c r="J45" i="1"/>
  <c r="I45" i="1"/>
  <c r="H45" i="1"/>
  <c r="G45" i="1"/>
  <c r="F45" i="1"/>
  <c r="P38" i="1"/>
  <c r="P39" i="1" s="1"/>
  <c r="P40" i="1" s="1"/>
  <c r="O38" i="1"/>
  <c r="O39" i="1" s="1"/>
  <c r="O40" i="1" s="1"/>
  <c r="N38" i="1"/>
  <c r="N39" i="1" s="1"/>
  <c r="N40" i="1" s="1"/>
  <c r="M38" i="1"/>
  <c r="M39" i="1" s="1"/>
  <c r="M40" i="1" s="1"/>
  <c r="L38" i="1"/>
  <c r="L39" i="1" s="1"/>
  <c r="L40" i="1" s="1"/>
  <c r="K38" i="1"/>
  <c r="K39" i="1" s="1"/>
  <c r="K40" i="1" s="1"/>
  <c r="J38" i="1"/>
  <c r="J39" i="1" s="1"/>
  <c r="J40" i="1" s="1"/>
  <c r="I38" i="1"/>
  <c r="I39" i="1" s="1"/>
  <c r="I40" i="1" s="1"/>
  <c r="H38" i="1"/>
  <c r="H39" i="1" s="1"/>
  <c r="H40" i="1" s="1"/>
  <c r="G38" i="1"/>
  <c r="G39" i="1" s="1"/>
  <c r="G40" i="1" s="1"/>
  <c r="F38" i="1"/>
  <c r="F39" i="1" s="1"/>
  <c r="F40" i="1" s="1"/>
  <c r="P23" i="1"/>
  <c r="P24" i="1" s="1"/>
  <c r="P25" i="1" s="1"/>
  <c r="O23" i="1"/>
  <c r="O24" i="1" s="1"/>
  <c r="O25" i="1" s="1"/>
  <c r="N23" i="1"/>
  <c r="N24" i="1" s="1"/>
  <c r="N25" i="1" s="1"/>
  <c r="M23" i="1"/>
  <c r="M24" i="1" s="1"/>
  <c r="M25" i="1" s="1"/>
  <c r="L23" i="1"/>
  <c r="L24" i="1" s="1"/>
  <c r="L25" i="1" s="1"/>
  <c r="K23" i="1"/>
  <c r="K24" i="1" s="1"/>
  <c r="K25" i="1" s="1"/>
  <c r="J23" i="1"/>
  <c r="J24" i="1" s="1"/>
  <c r="J25" i="1" s="1"/>
  <c r="I23" i="1"/>
  <c r="I24" i="1" s="1"/>
  <c r="I25" i="1" s="1"/>
  <c r="H23" i="1"/>
  <c r="H24" i="1" s="1"/>
  <c r="H25" i="1" s="1"/>
  <c r="G23" i="1"/>
  <c r="G24" i="1" s="1"/>
  <c r="G25" i="1" s="1"/>
  <c r="F23" i="1"/>
  <c r="F24" i="1" s="1"/>
  <c r="F25" i="1" s="1"/>
  <c r="E38" i="1"/>
  <c r="E39" i="1" s="1"/>
  <c r="E40" i="1" s="1"/>
  <c r="B37" i="1"/>
  <c r="B36" i="1"/>
  <c r="B35" i="1"/>
  <c r="B34" i="1"/>
  <c r="B33" i="1"/>
  <c r="B32" i="1"/>
  <c r="B31" i="1"/>
  <c r="B30" i="1"/>
  <c r="B29" i="1"/>
  <c r="E23" i="1"/>
  <c r="E24" i="1" s="1"/>
  <c r="E25" i="1" s="1"/>
  <c r="B21" i="1"/>
  <c r="B20" i="1"/>
  <c r="E57" i="1"/>
  <c r="E50" i="1"/>
  <c r="E45" i="1"/>
  <c r="O16" i="1" l="1"/>
  <c r="G16" i="1"/>
  <c r="J16" i="1"/>
  <c r="N16" i="1"/>
  <c r="F16" i="1"/>
  <c r="I16" i="1"/>
  <c r="M16" i="1"/>
  <c r="L16" i="1"/>
  <c r="K16" i="1"/>
  <c r="H16" i="1"/>
  <c r="P16" i="1"/>
  <c r="M59" i="1"/>
  <c r="M67" i="1" s="1"/>
  <c r="O59" i="1"/>
  <c r="O67" i="1" s="1"/>
  <c r="H59" i="1"/>
  <c r="H67" i="1" s="1"/>
  <c r="F59" i="1"/>
  <c r="F67" i="1" s="1"/>
  <c r="F74" i="1" s="1"/>
  <c r="G59" i="1"/>
  <c r="G67" i="1" s="1"/>
  <c r="J59" i="1"/>
  <c r="J67" i="1" s="1"/>
  <c r="K59" i="1"/>
  <c r="K67" i="1" s="1"/>
  <c r="L59" i="1"/>
  <c r="L67" i="1" s="1"/>
  <c r="P59" i="1"/>
  <c r="P67" i="1" s="1"/>
  <c r="I59" i="1"/>
  <c r="I67" i="1" s="1"/>
  <c r="N59" i="1"/>
  <c r="N67" i="1" s="1"/>
  <c r="E59" i="1" l="1"/>
  <c r="E67" i="1" s="1"/>
  <c r="E74" i="1" l="1"/>
  <c r="E76" i="1" s="1"/>
  <c r="B78" i="1" s="1"/>
  <c r="E78" i="1" l="1"/>
</calcChain>
</file>

<file path=xl/sharedStrings.xml><?xml version="1.0" encoding="utf-8"?>
<sst xmlns="http://schemas.openxmlformats.org/spreadsheetml/2006/main" count="154" uniqueCount="85">
  <si>
    <t>Bezeichnung</t>
  </si>
  <si>
    <t>1.) Einkommen aus Schülerjob / Praktikum</t>
  </si>
  <si>
    <t>BRUTTO-Einkommen</t>
  </si>
  <si>
    <t>abzusetzende Steuern, Solidaritätszuschlag</t>
  </si>
  <si>
    <t>abzusetzende Beiträge zur Sozialversicherung</t>
  </si>
  <si>
    <t>Sonstige Abzüge</t>
  </si>
  <si>
    <t>Freibetrag</t>
  </si>
  <si>
    <t>Zu berücksichtigen</t>
  </si>
  <si>
    <t>2.) Einkommen Ausbildung / Erwerbstätigkeit</t>
  </si>
  <si>
    <t>BRUTTO-Einkommen Ausbildungsvergütung</t>
  </si>
  <si>
    <t>Gesamteinkommen Ausbildung/Erwerbstätigkeit</t>
  </si>
  <si>
    <t>3.) Gesamteinkommen Ferienjob</t>
  </si>
  <si>
    <t>4.) Gesamteinkommen ehrenamtliche Tätigkeit</t>
  </si>
  <si>
    <t>5.) Sonstige Einkünfte</t>
  </si>
  <si>
    <t>Einkommen aus Vermögen</t>
  </si>
  <si>
    <t>+</t>
  </si>
  <si>
    <t>Sonstige Einkünfte</t>
  </si>
  <si>
    <t>./.</t>
  </si>
  <si>
    <t>=</t>
  </si>
  <si>
    <t>Gesamteinkommen Schülerjob / Praktikum</t>
  </si>
  <si>
    <t>Nr.</t>
  </si>
  <si>
    <t>Auswahltext</t>
  </si>
  <si>
    <t>Bedeutung</t>
  </si>
  <si>
    <t>Wert</t>
  </si>
  <si>
    <t>Ausgewählt</t>
  </si>
  <si>
    <t>Monatsliste</t>
  </si>
  <si>
    <t>Januar</t>
  </si>
  <si>
    <t>Februar</t>
  </si>
  <si>
    <t>März</t>
  </si>
  <si>
    <t>April</t>
  </si>
  <si>
    <t>Mai</t>
  </si>
  <si>
    <t>Juni</t>
  </si>
  <si>
    <t>Juli</t>
  </si>
  <si>
    <t>August</t>
  </si>
  <si>
    <t>September</t>
  </si>
  <si>
    <t>Oktober</t>
  </si>
  <si>
    <t>November</t>
  </si>
  <si>
    <t>Dezember</t>
  </si>
  <si>
    <t>Härtefallgründe</t>
  </si>
  <si>
    <t>Bitte wählen…</t>
  </si>
  <si>
    <t>Freibetrag Schülerjobs und Praktika</t>
  </si>
  <si>
    <t>Betrag</t>
  </si>
  <si>
    <t>Freibetrag Ausbildungsvergütung</t>
  </si>
  <si>
    <t>Heranzuziehender Einkommensanteil maximal</t>
  </si>
  <si>
    <t>Anteil in Prozent</t>
  </si>
  <si>
    <t>Einkommensart Ausbildung / Erwerbstätigkeit</t>
  </si>
  <si>
    <t>BRUTTO-Einkommen Erwerbstätigkeit</t>
  </si>
  <si>
    <t>NETTO-Einkommen Ausbildungsvergütung</t>
  </si>
  <si>
    <t>NETTO-Einkommen Erwerbstätigkeit</t>
  </si>
  <si>
    <t>Kein Einkommen</t>
  </si>
  <si>
    <t>Einkommensart Schülerjob / Praktikum</t>
  </si>
  <si>
    <t>Abzugstext1</t>
  </si>
  <si>
    <t>Abzugstext2</t>
  </si>
  <si>
    <t>Abzugstext3</t>
  </si>
  <si>
    <t>---</t>
  </si>
  <si>
    <t>NETTO-Einkommen</t>
  </si>
  <si>
    <t>Stand der Vorlage:</t>
  </si>
  <si>
    <t>www.kostenbeitrag.de</t>
  </si>
  <si>
    <t>Art der Berechnung</t>
  </si>
  <si>
    <t>Vorläufige Kostenbeitragsberechnung</t>
  </si>
  <si>
    <t>Endgültige Kostenbeitragsberechnung</t>
  </si>
  <si>
    <t>Bitte Berechnungsart wählen…</t>
  </si>
  <si>
    <t>Aktenzeichen</t>
  </si>
  <si>
    <t>Geburtsdatum</t>
  </si>
  <si>
    <t>Datum der Berechnung</t>
  </si>
  <si>
    <t xml:space="preserve">für im Rahmen der Hilfe zur Erziehung, Eingliederungshilfe und Hilfe für junge Volljährige </t>
  </si>
  <si>
    <t>stationär untergebrachte junge Menschen sowie für Leistungsberechtigte nach § 19 SGB VIII</t>
  </si>
  <si>
    <t>Summe zu berücksichtigender Einkünfte 1) bis 5)</t>
  </si>
  <si>
    <t>- Alter</t>
  </si>
  <si>
    <t>- Krankheit</t>
  </si>
  <si>
    <t>- Pflegebedürftigkeit</t>
  </si>
  <si>
    <t>- Arbeitslosigkeit</t>
  </si>
  <si>
    <t>Härtefallgründe gemäß § 92 Abs. 5 SGB VIII / 
Ermessensgründe gemäß § 94 Abs. 6 SGB VIII</t>
  </si>
  <si>
    <t>keine</t>
  </si>
  <si>
    <t>liegen vor</t>
  </si>
  <si>
    <t>Auswahl…</t>
  </si>
  <si>
    <t>Reduzierung des Kostenbeitrags um</t>
  </si>
  <si>
    <t>Bemerkungen</t>
  </si>
  <si>
    <t>Pflichtiger Junger Mensch / Leistungsberechtigte/r</t>
  </si>
  <si>
    <t>Kostenbeitrag vom</t>
  </si>
  <si>
    <t>Kostenbeitrag bis</t>
  </si>
  <si>
    <t>Beiträge § 93 Abs. 2 Nr. 3 - Absicherung der Risiken</t>
  </si>
  <si>
    <t>Kostenbeitragsrelevantes Einkommen</t>
  </si>
  <si>
    <t>Bereits gezahlte Summe</t>
  </si>
  <si>
    <t>Heben Sie den Blattschutz auf und markieren Sie ab Spalte G alle nicht benötigten Spalten und blenden diese aus. 
Achten Sie jedoch vor dem Ausblenden darauf, dass in den Eingabefeldern der auszublendenden Spalten keinerlei Beträge erfasst sind. Diese würden bei der Gesamtsumme mitgerechnet!
Schalten Sie danach den Blattschutz wieder ein.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</si>
</sst>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0.00\ &quot;€&quot;;[Red]\-#,##0.00\ &quot;€&quot;"/>
    <numFmt numFmtId="164" formatCode="[$-407]mmm\ yyyy;@"/>
  </numFmts>
  <fonts count="16" x14ac:knownFonts="1">
    <font>
      <sz val="11"/>
      <color theme="1"/>
      <name val="Calibri"/>
      <family val="2"/>
      <scheme val="minor"/>
    </font>
    <font>
      <b/>
      <sz val="10"/>
      <name val="Arial"/>
      <family val="2"/>
    </font>
    <font>
      <sz val="10"/>
      <name val="Arial"/>
      <family val="2"/>
    </font>
    <font>
      <sz val="10"/>
      <color theme="3"/>
      <name val="Arial"/>
      <family val="2"/>
    </font>
    <font>
      <b/>
      <sz val="11"/>
      <name val="Arial"/>
      <family val="2"/>
    </font>
    <font>
      <sz val="11"/>
      <name val="Arial"/>
      <family val="2"/>
    </font>
    <font>
      <b/>
      <sz val="10"/>
      <color theme="3"/>
      <name val="Arial"/>
      <family val="2"/>
    </font>
    <font>
      <sz val="8"/>
      <color theme="0"/>
      <name val="Arial"/>
      <family val="2"/>
    </font>
    <font>
      <sz val="10"/>
      <color theme="0"/>
      <name val="Arial"/>
      <family val="2"/>
    </font>
    <font>
      <b/>
      <sz val="12"/>
      <name val="Arial"/>
      <family val="2"/>
    </font>
    <font>
      <sz val="8"/>
      <name val="Arial"/>
      <family val="2"/>
    </font>
    <font>
      <sz val="8"/>
      <name val="Calibri"/>
      <family val="2"/>
      <scheme val="minor"/>
    </font>
    <font>
      <b/>
      <sz val="11"/>
      <color theme="3"/>
      <name val="Arial"/>
      <family val="2"/>
    </font>
    <font>
      <sz val="10"/>
      <color rgb="FFC00000"/>
      <name val="Arial"/>
      <family val="2"/>
    </font>
    <font>
      <sz val="9"/>
      <name val="Arial"/>
      <family val="2"/>
    </font>
    <font>
      <u/>
      <sz val="10"/>
      <color theme="7"/>
      <name val="Arial"/>
      <family val="2"/>
    </font>
  </fonts>
  <fills count="6">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3"/>
        <bgColor indexed="64"/>
      </patternFill>
    </fill>
    <fill>
      <patternFill patternType="solid">
        <fgColor rgb="FFFFFFCC"/>
        <bgColor indexed="64"/>
      </patternFill>
    </fill>
  </fills>
  <borders count="26">
    <border>
      <left/>
      <right/>
      <top/>
      <bottom/>
      <diagonal/>
    </border>
    <border>
      <left/>
      <right/>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style="thin">
        <color theme="0" tint="-0.14996795556505021"/>
      </right>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indexed="64"/>
      </bottom>
      <diagonal/>
    </border>
    <border>
      <left style="thin">
        <color theme="0" tint="-0.14996795556505021"/>
      </left>
      <right style="thin">
        <color theme="0" tint="-0.14996795556505021"/>
      </right>
      <top style="thin">
        <color theme="0" tint="-0.14996795556505021"/>
      </top>
      <bottom style="thin">
        <color indexed="64"/>
      </bottom>
      <diagonal/>
    </border>
    <border>
      <left style="thin">
        <color theme="0" tint="-0.14996795556505021"/>
      </left>
      <right/>
      <top style="thin">
        <color theme="0" tint="-0.14996795556505021"/>
      </top>
      <bottom style="thin">
        <color indexed="64"/>
      </bottom>
      <diagonal/>
    </border>
    <border>
      <left/>
      <right style="thin">
        <color theme="0" tint="-0.14996795556505021"/>
      </right>
      <top/>
      <bottom style="thin">
        <color indexed="64"/>
      </bottom>
      <diagonal/>
    </border>
    <border>
      <left style="thin">
        <color theme="0" tint="-0.14996795556505021"/>
      </left>
      <right/>
      <top/>
      <bottom style="thin">
        <color indexed="64"/>
      </bottom>
      <diagonal/>
    </border>
    <border>
      <left style="thin">
        <color theme="0" tint="-0.14996795556505021"/>
      </left>
      <right style="thin">
        <color theme="0" tint="-0.14996795556505021"/>
      </right>
      <top/>
      <bottom style="thin">
        <color indexed="64"/>
      </bottom>
      <diagonal/>
    </border>
    <border>
      <left/>
      <right/>
      <top/>
      <bottom style="thin">
        <color theme="0" tint="-0.14996795556505021"/>
      </bottom>
      <diagonal/>
    </border>
    <border>
      <left/>
      <right/>
      <top style="thin">
        <color theme="0" tint="-0.14996795556505021"/>
      </top>
      <bottom style="thin">
        <color theme="0" tint="-0.14996795556505021"/>
      </bottom>
      <diagonal/>
    </border>
    <border>
      <left/>
      <right/>
      <top style="thin">
        <color theme="0" tint="-0.14996795556505021"/>
      </top>
      <bottom style="thin">
        <color indexed="64"/>
      </bottom>
      <diagonal/>
    </border>
  </borders>
  <cellStyleXfs count="2">
    <xf numFmtId="0" fontId="0" fillId="0" borderId="0"/>
    <xf numFmtId="0" fontId="2" fillId="0" borderId="0"/>
  </cellStyleXfs>
  <cellXfs count="118">
    <xf numFmtId="0" fontId="0" fillId="0" borderId="0" xfId="0"/>
    <xf numFmtId="0" fontId="1" fillId="2" borderId="0" xfId="0" applyFont="1" applyFill="1" applyAlignment="1" applyProtection="1">
      <alignment vertical="center"/>
      <protection hidden="1"/>
    </xf>
    <xf numFmtId="0" fontId="2" fillId="2" borderId="0" xfId="0" applyFont="1" applyFill="1" applyAlignment="1" applyProtection="1">
      <alignment vertical="center"/>
      <protection hidden="1"/>
    </xf>
    <xf numFmtId="0" fontId="1" fillId="0" borderId="0" xfId="1" applyFont="1" applyAlignment="1">
      <alignment horizontal="left"/>
    </xf>
    <xf numFmtId="0" fontId="1" fillId="0" borderId="0" xfId="1" applyFont="1"/>
    <xf numFmtId="0" fontId="2" fillId="0" borderId="0" xfId="1" applyAlignment="1">
      <alignment horizontal="left"/>
    </xf>
    <xf numFmtId="0" fontId="2" fillId="0" borderId="0" xfId="1"/>
    <xf numFmtId="0" fontId="2" fillId="3" borderId="0" xfId="1" applyFill="1"/>
    <xf numFmtId="0" fontId="2" fillId="0" borderId="0" xfId="1" quotePrefix="1"/>
    <xf numFmtId="8" fontId="2" fillId="2" borderId="1" xfId="0" applyNumberFormat="1" applyFont="1" applyFill="1" applyBorder="1" applyAlignment="1" applyProtection="1">
      <alignment vertical="center"/>
    </xf>
    <xf numFmtId="0" fontId="1" fillId="2" borderId="0" xfId="0" applyFont="1" applyFill="1" applyBorder="1" applyAlignment="1" applyProtection="1">
      <alignment horizontal="center" vertical="center"/>
    </xf>
    <xf numFmtId="8" fontId="1" fillId="2" borderId="0" xfId="0" applyNumberFormat="1" applyFont="1" applyFill="1" applyBorder="1" applyAlignment="1" applyProtection="1">
      <alignment vertical="center"/>
    </xf>
    <xf numFmtId="8" fontId="13" fillId="2" borderId="1" xfId="0" applyNumberFormat="1" applyFont="1" applyFill="1" applyBorder="1" applyAlignment="1" applyProtection="1">
      <alignment vertical="center"/>
    </xf>
    <xf numFmtId="0" fontId="1" fillId="2" borderId="0" xfId="0" applyFont="1" applyFill="1" applyBorder="1" applyAlignment="1" applyProtection="1">
      <alignment horizontal="left" vertical="center"/>
    </xf>
    <xf numFmtId="0" fontId="8" fillId="4" borderId="0" xfId="0" applyFont="1" applyFill="1" applyBorder="1" applyAlignment="1" applyProtection="1">
      <alignment vertical="center"/>
    </xf>
    <xf numFmtId="0" fontId="2" fillId="0" borderId="0" xfId="0" applyFont="1" applyFill="1" applyBorder="1" applyAlignment="1" applyProtection="1">
      <alignment vertical="center"/>
    </xf>
    <xf numFmtId="0" fontId="2" fillId="2" borderId="0" xfId="0" applyFont="1" applyFill="1" applyBorder="1" applyAlignment="1" applyProtection="1">
      <alignment vertical="center"/>
    </xf>
    <xf numFmtId="0" fontId="2" fillId="2" borderId="0" xfId="0" applyFont="1" applyFill="1" applyBorder="1" applyAlignment="1" applyProtection="1">
      <alignment horizontal="left" vertical="center"/>
    </xf>
    <xf numFmtId="0" fontId="4" fillId="2" borderId="0" xfId="0" applyFont="1" applyFill="1" applyBorder="1" applyAlignment="1" applyProtection="1">
      <alignment vertical="center"/>
    </xf>
    <xf numFmtId="0" fontId="1" fillId="2" borderId="0" xfId="0" applyFont="1" applyFill="1" applyBorder="1" applyAlignment="1" applyProtection="1">
      <alignment vertical="center"/>
    </xf>
    <xf numFmtId="0" fontId="5" fillId="2" borderId="0" xfId="0" applyFont="1" applyFill="1" applyBorder="1" applyAlignment="1" applyProtection="1">
      <alignment vertical="center"/>
    </xf>
    <xf numFmtId="0" fontId="5" fillId="0" borderId="0" xfId="0" applyFont="1" applyFill="1" applyBorder="1" applyAlignment="1" applyProtection="1">
      <alignment vertical="center"/>
    </xf>
    <xf numFmtId="0" fontId="10" fillId="2" borderId="0" xfId="0" applyFont="1" applyFill="1" applyBorder="1" applyAlignment="1" applyProtection="1">
      <alignment vertical="center"/>
    </xf>
    <xf numFmtId="0" fontId="10" fillId="2" borderId="0" xfId="0" applyFont="1" applyFill="1" applyBorder="1" applyAlignment="1" applyProtection="1">
      <alignment horizontal="left" vertical="center"/>
    </xf>
    <xf numFmtId="0" fontId="10" fillId="2" borderId="0" xfId="0" applyFont="1" applyFill="1" applyBorder="1" applyAlignment="1" applyProtection="1">
      <alignment horizontal="right" vertical="center"/>
    </xf>
    <xf numFmtId="164" fontId="4" fillId="2" borderId="0" xfId="0" applyNumberFormat="1" applyFont="1" applyFill="1" applyBorder="1" applyAlignment="1" applyProtection="1">
      <alignment horizontal="right" vertical="center"/>
    </xf>
    <xf numFmtId="8" fontId="2" fillId="2" borderId="0" xfId="0" applyNumberFormat="1" applyFont="1" applyFill="1" applyBorder="1" applyAlignment="1" applyProtection="1">
      <alignment vertical="center"/>
    </xf>
    <xf numFmtId="0" fontId="1" fillId="0" borderId="0" xfId="0" applyFont="1" applyFill="1" applyBorder="1" applyAlignment="1" applyProtection="1">
      <alignment vertical="center"/>
    </xf>
    <xf numFmtId="8" fontId="4" fillId="2" borderId="0" xfId="0" applyNumberFormat="1" applyFont="1" applyFill="1" applyBorder="1" applyAlignment="1" applyProtection="1">
      <alignment vertical="center"/>
    </xf>
    <xf numFmtId="0" fontId="1" fillId="0" borderId="0" xfId="0" applyFont="1" applyFill="1" applyBorder="1" applyAlignment="1" applyProtection="1">
      <alignment horizontal="center" vertical="center"/>
    </xf>
    <xf numFmtId="8" fontId="2" fillId="0" borderId="0" xfId="0" applyNumberFormat="1" applyFont="1" applyFill="1" applyBorder="1" applyAlignment="1" applyProtection="1">
      <alignment vertical="center"/>
    </xf>
    <xf numFmtId="0" fontId="10" fillId="2" borderId="0" xfId="0" applyFont="1" applyFill="1" applyBorder="1" applyAlignment="1" applyProtection="1">
      <alignment horizontal="center" vertical="center"/>
    </xf>
    <xf numFmtId="0" fontId="2" fillId="2" borderId="0" xfId="0" applyFont="1" applyFill="1" applyBorder="1" applyAlignment="1" applyProtection="1">
      <alignment horizontal="center" vertical="center"/>
    </xf>
    <xf numFmtId="0" fontId="1" fillId="2" borderId="0" xfId="0" applyFont="1" applyFill="1" applyBorder="1" applyAlignment="1" applyProtection="1">
      <alignment horizontal="right" vertical="center"/>
    </xf>
    <xf numFmtId="8" fontId="4" fillId="2" borderId="1" xfId="0" applyNumberFormat="1" applyFont="1" applyFill="1" applyBorder="1" applyAlignment="1" applyProtection="1">
      <alignment vertical="center"/>
    </xf>
    <xf numFmtId="0" fontId="4" fillId="2" borderId="0" xfId="0" applyFont="1" applyFill="1" applyBorder="1" applyAlignment="1" applyProtection="1">
      <alignment horizontal="center" vertical="center"/>
    </xf>
    <xf numFmtId="0" fontId="4" fillId="2" borderId="0" xfId="0" applyFont="1" applyFill="1" applyBorder="1" applyAlignment="1" applyProtection="1">
      <alignment horizontal="left" vertical="center" wrapText="1"/>
    </xf>
    <xf numFmtId="0" fontId="4" fillId="2" borderId="0" xfId="0" applyFont="1" applyFill="1" applyBorder="1" applyAlignment="1" applyProtection="1">
      <alignment vertical="center" wrapText="1"/>
    </xf>
    <xf numFmtId="0" fontId="4" fillId="2" borderId="0" xfId="0" applyFont="1" applyFill="1" applyBorder="1" applyAlignment="1" applyProtection="1">
      <alignment horizontal="center" vertical="center" wrapText="1"/>
    </xf>
    <xf numFmtId="8" fontId="4" fillId="2" borderId="0" xfId="0" applyNumberFormat="1" applyFont="1" applyFill="1" applyBorder="1" applyAlignment="1" applyProtection="1">
      <alignment horizontal="right" vertical="center"/>
    </xf>
    <xf numFmtId="0" fontId="2" fillId="2" borderId="0" xfId="0" applyFont="1" applyFill="1" applyBorder="1" applyAlignment="1" applyProtection="1">
      <alignment vertical="center" wrapText="1"/>
    </xf>
    <xf numFmtId="0" fontId="4" fillId="2" borderId="0" xfId="0" applyFont="1" applyFill="1" applyBorder="1" applyAlignment="1" applyProtection="1"/>
    <xf numFmtId="0" fontId="4" fillId="2" borderId="0" xfId="0" applyFont="1" applyFill="1" applyBorder="1" applyAlignment="1" applyProtection="1">
      <alignment horizontal="left" vertical="center" wrapText="1"/>
    </xf>
    <xf numFmtId="0" fontId="1" fillId="2" borderId="0" xfId="0" applyFont="1" applyFill="1" applyBorder="1" applyAlignment="1" applyProtection="1">
      <alignment horizontal="left" vertical="center" wrapText="1"/>
    </xf>
    <xf numFmtId="8" fontId="4" fillId="2" borderId="0" xfId="0" applyNumberFormat="1" applyFont="1" applyFill="1" applyBorder="1" applyAlignment="1" applyProtection="1">
      <alignment horizontal="right" vertical="center"/>
    </xf>
    <xf numFmtId="0" fontId="1" fillId="2" borderId="0" xfId="0" applyFont="1" applyFill="1" applyBorder="1" applyAlignment="1" applyProtection="1">
      <alignment horizontal="center" vertical="center"/>
    </xf>
    <xf numFmtId="0" fontId="1" fillId="2" borderId="0" xfId="0" applyFont="1" applyFill="1" applyBorder="1" applyAlignment="1" applyProtection="1">
      <alignment vertical="center" wrapText="1"/>
    </xf>
    <xf numFmtId="14" fontId="7" fillId="4" borderId="0" xfId="0" applyNumberFormat="1" applyFont="1" applyFill="1" applyBorder="1" applyAlignment="1" applyProtection="1">
      <alignment horizontal="left" vertical="center"/>
    </xf>
    <xf numFmtId="0" fontId="7" fillId="4" borderId="0" xfId="0" applyFont="1" applyFill="1" applyBorder="1" applyAlignment="1" applyProtection="1">
      <alignment horizontal="left" vertical="center"/>
    </xf>
    <xf numFmtId="0" fontId="15" fillId="4" borderId="0" xfId="0" applyFont="1" applyFill="1" applyBorder="1" applyAlignment="1" applyProtection="1">
      <alignment vertical="center"/>
    </xf>
    <xf numFmtId="0" fontId="4" fillId="2" borderId="7" xfId="0" applyFont="1" applyFill="1" applyBorder="1" applyAlignment="1" applyProtection="1">
      <alignment vertical="center" wrapText="1"/>
    </xf>
    <xf numFmtId="0" fontId="4" fillId="2" borderId="8" xfId="0" applyFont="1" applyFill="1" applyBorder="1" applyAlignment="1" applyProtection="1">
      <alignment vertical="center" wrapText="1"/>
    </xf>
    <xf numFmtId="0" fontId="4" fillId="2" borderId="8" xfId="0" applyFont="1" applyFill="1" applyBorder="1" applyAlignment="1" applyProtection="1">
      <alignment horizontal="center" vertical="center" wrapText="1"/>
    </xf>
    <xf numFmtId="8" fontId="3" fillId="0" borderId="11" xfId="0" applyNumberFormat="1" applyFont="1" applyFill="1" applyBorder="1" applyAlignment="1" applyProtection="1">
      <alignment vertical="center"/>
      <protection locked="0"/>
    </xf>
    <xf numFmtId="8" fontId="3" fillId="0" borderId="12" xfId="0" applyNumberFormat="1" applyFont="1" applyFill="1" applyBorder="1" applyAlignment="1" applyProtection="1">
      <alignment vertical="center"/>
      <protection locked="0"/>
    </xf>
    <xf numFmtId="8" fontId="3" fillId="0" borderId="13" xfId="0" applyNumberFormat="1" applyFont="1" applyFill="1" applyBorder="1" applyAlignment="1" applyProtection="1">
      <alignment vertical="center"/>
      <protection locked="0"/>
    </xf>
    <xf numFmtId="8" fontId="13" fillId="0" borderId="14" xfId="0" applyNumberFormat="1" applyFont="1" applyFill="1" applyBorder="1" applyAlignment="1" applyProtection="1">
      <alignment vertical="center"/>
      <protection locked="0"/>
    </xf>
    <xf numFmtId="8" fontId="13" fillId="0" borderId="15" xfId="0" applyNumberFormat="1" applyFont="1" applyFill="1" applyBorder="1" applyAlignment="1" applyProtection="1">
      <alignment vertical="center"/>
      <protection locked="0"/>
    </xf>
    <xf numFmtId="8" fontId="13" fillId="0" borderId="16" xfId="0" applyNumberFormat="1" applyFont="1" applyFill="1" applyBorder="1" applyAlignment="1" applyProtection="1">
      <alignment vertical="center"/>
      <protection locked="0"/>
    </xf>
    <xf numFmtId="8" fontId="13" fillId="0" borderId="17" xfId="0" applyNumberFormat="1" applyFont="1" applyFill="1" applyBorder="1" applyAlignment="1" applyProtection="1">
      <alignment vertical="center"/>
      <protection locked="0"/>
    </xf>
    <xf numFmtId="8" fontId="13" fillId="0" borderId="18" xfId="0" applyNumberFormat="1" applyFont="1" applyFill="1" applyBorder="1" applyAlignment="1" applyProtection="1">
      <alignment vertical="center"/>
      <protection locked="0"/>
    </xf>
    <xf numFmtId="8" fontId="13" fillId="0" borderId="19" xfId="0" applyNumberFormat="1" applyFont="1" applyFill="1" applyBorder="1" applyAlignment="1" applyProtection="1">
      <alignment vertical="center"/>
      <protection locked="0"/>
    </xf>
    <xf numFmtId="14" fontId="12" fillId="0" borderId="20" xfId="0" applyNumberFormat="1" applyFont="1" applyBorder="1" applyAlignment="1" applyProtection="1">
      <alignment horizontal="left" vertical="center"/>
      <protection locked="0"/>
    </xf>
    <xf numFmtId="14" fontId="12" fillId="0" borderId="21" xfId="0" applyNumberFormat="1" applyFont="1" applyBorder="1" applyAlignment="1" applyProtection="1">
      <alignment horizontal="left" vertical="center"/>
      <protection locked="0"/>
    </xf>
    <xf numFmtId="8" fontId="3" fillId="0" borderId="20" xfId="0" applyNumberFormat="1" applyFont="1" applyFill="1" applyBorder="1" applyAlignment="1" applyProtection="1">
      <alignment vertical="center"/>
      <protection locked="0"/>
    </xf>
    <xf numFmtId="8" fontId="6" fillId="0" borderId="22" xfId="0" applyNumberFormat="1" applyFont="1" applyFill="1" applyBorder="1" applyAlignment="1" applyProtection="1">
      <alignment vertical="center"/>
      <protection locked="0"/>
    </xf>
    <xf numFmtId="8" fontId="6" fillId="0" borderId="21" xfId="0" applyNumberFormat="1" applyFont="1" applyFill="1" applyBorder="1" applyAlignment="1" applyProtection="1">
      <alignment vertical="center"/>
      <protection locked="0"/>
    </xf>
    <xf numFmtId="8" fontId="6" fillId="0" borderId="20" xfId="0" applyNumberFormat="1" applyFont="1" applyFill="1" applyBorder="1" applyAlignment="1" applyProtection="1">
      <alignment vertical="center"/>
      <protection locked="0"/>
    </xf>
    <xf numFmtId="8" fontId="3" fillId="0" borderId="14" xfId="0" applyNumberFormat="1" applyFont="1" applyFill="1" applyBorder="1" applyAlignment="1" applyProtection="1">
      <alignment vertical="center"/>
      <protection locked="0"/>
    </xf>
    <xf numFmtId="8" fontId="3" fillId="0" borderId="15" xfId="0" applyNumberFormat="1" applyFont="1" applyFill="1" applyBorder="1" applyAlignment="1" applyProtection="1">
      <alignment vertical="center"/>
      <protection locked="0"/>
    </xf>
    <xf numFmtId="8" fontId="3" fillId="0" borderId="16" xfId="0" applyNumberFormat="1" applyFont="1" applyFill="1" applyBorder="1" applyAlignment="1" applyProtection="1">
      <alignment vertical="center"/>
      <protection locked="0"/>
    </xf>
    <xf numFmtId="0" fontId="3" fillId="0" borderId="23" xfId="0" applyFont="1" applyBorder="1" applyAlignment="1" applyProtection="1">
      <alignment vertical="center"/>
      <protection locked="0" hidden="1"/>
    </xf>
    <xf numFmtId="0" fontId="3" fillId="0" borderId="24" xfId="0" applyFont="1" applyBorder="1" applyAlignment="1" applyProtection="1">
      <alignment vertical="center"/>
      <protection locked="0" hidden="1"/>
    </xf>
    <xf numFmtId="0" fontId="3" fillId="0" borderId="25" xfId="0" applyFont="1" applyBorder="1" applyAlignment="1" applyProtection="1">
      <alignment vertical="center"/>
      <protection locked="0" hidden="1"/>
    </xf>
    <xf numFmtId="8" fontId="13" fillId="0" borderId="11" xfId="0" applyNumberFormat="1" applyFont="1" applyBorder="1" applyAlignment="1" applyProtection="1">
      <alignment vertical="center"/>
      <protection locked="0" hidden="1"/>
    </xf>
    <xf numFmtId="8" fontId="13" fillId="0" borderId="12" xfId="0" applyNumberFormat="1" applyFont="1" applyBorder="1" applyAlignment="1" applyProtection="1">
      <alignment vertical="center"/>
      <protection locked="0" hidden="1"/>
    </xf>
    <xf numFmtId="8" fontId="13" fillId="0" borderId="13" xfId="0" applyNumberFormat="1" applyFont="1" applyBorder="1" applyAlignment="1" applyProtection="1">
      <alignment vertical="center"/>
      <protection locked="0" hidden="1"/>
    </xf>
    <xf numFmtId="8" fontId="13" fillId="0" borderId="14" xfId="0" applyNumberFormat="1" applyFont="1" applyBorder="1" applyAlignment="1" applyProtection="1">
      <alignment vertical="center"/>
      <protection locked="0" hidden="1"/>
    </xf>
    <xf numFmtId="8" fontId="13" fillId="0" borderId="15" xfId="0" applyNumberFormat="1" applyFont="1" applyBorder="1" applyAlignment="1" applyProtection="1">
      <alignment vertical="center"/>
      <protection locked="0" hidden="1"/>
    </xf>
    <xf numFmtId="8" fontId="13" fillId="0" borderId="16" xfId="0" applyNumberFormat="1" applyFont="1" applyBorder="1" applyAlignment="1" applyProtection="1">
      <alignment vertical="center"/>
      <protection locked="0" hidden="1"/>
    </xf>
    <xf numFmtId="8" fontId="13" fillId="0" borderId="17" xfId="0" applyNumberFormat="1" applyFont="1" applyBorder="1" applyAlignment="1" applyProtection="1">
      <alignment vertical="center"/>
      <protection locked="0" hidden="1"/>
    </xf>
    <xf numFmtId="8" fontId="13" fillId="0" borderId="18" xfId="0" applyNumberFormat="1" applyFont="1" applyBorder="1" applyAlignment="1" applyProtection="1">
      <alignment vertical="center"/>
      <protection locked="0" hidden="1"/>
    </xf>
    <xf numFmtId="8" fontId="13" fillId="0" borderId="19" xfId="0" applyNumberFormat="1" applyFont="1" applyBorder="1" applyAlignment="1" applyProtection="1">
      <alignment vertical="center"/>
      <protection locked="0" hidden="1"/>
    </xf>
    <xf numFmtId="8" fontId="13" fillId="0" borderId="20" xfId="0" applyNumberFormat="1" applyFont="1" applyBorder="1" applyAlignment="1" applyProtection="1">
      <alignment vertical="center"/>
      <protection locked="0" hidden="1"/>
    </xf>
    <xf numFmtId="8" fontId="13" fillId="0" borderId="22" xfId="0" applyNumberFormat="1" applyFont="1" applyBorder="1" applyAlignment="1" applyProtection="1">
      <alignment vertical="center"/>
      <protection locked="0" hidden="1"/>
    </xf>
    <xf numFmtId="8" fontId="13" fillId="0" borderId="21" xfId="0" applyNumberFormat="1" applyFont="1" applyBorder="1" applyAlignment="1" applyProtection="1">
      <alignment vertical="center"/>
      <protection locked="0" hidden="1"/>
    </xf>
    <xf numFmtId="8" fontId="2" fillId="5" borderId="20" xfId="0" applyNumberFormat="1" applyFont="1" applyFill="1" applyBorder="1" applyAlignment="1" applyProtection="1">
      <alignment vertical="center"/>
      <protection locked="0"/>
    </xf>
    <xf numFmtId="8" fontId="2" fillId="5" borderId="22" xfId="0" applyNumberFormat="1" applyFont="1" applyFill="1" applyBorder="1" applyAlignment="1" applyProtection="1">
      <alignment vertical="center"/>
      <protection locked="0"/>
    </xf>
    <xf numFmtId="8" fontId="2" fillId="5" borderId="21" xfId="0" applyNumberFormat="1" applyFont="1" applyFill="1" applyBorder="1" applyAlignment="1" applyProtection="1">
      <alignment vertical="center"/>
      <protection locked="0"/>
    </xf>
    <xf numFmtId="0" fontId="1" fillId="2" borderId="0" xfId="0" applyFont="1" applyFill="1" applyBorder="1" applyAlignment="1" applyProtection="1">
      <alignment horizontal="left" vertical="center" wrapText="1"/>
    </xf>
    <xf numFmtId="0" fontId="9" fillId="5" borderId="0" xfId="0" applyFont="1" applyFill="1" applyBorder="1" applyAlignment="1" applyProtection="1">
      <alignment horizontal="left" vertical="center"/>
      <protection locked="0"/>
    </xf>
    <xf numFmtId="0" fontId="13" fillId="0" borderId="0" xfId="0" applyFont="1" applyFill="1" applyBorder="1" applyAlignment="1" applyProtection="1">
      <alignment horizontal="left" vertical="top" wrapText="1"/>
    </xf>
    <xf numFmtId="0" fontId="2" fillId="2" borderId="0" xfId="0" applyFont="1" applyFill="1" applyBorder="1" applyAlignment="1" applyProtection="1">
      <alignment horizontal="left" vertical="center"/>
    </xf>
    <xf numFmtId="0" fontId="2" fillId="5" borderId="0"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0" fontId="12" fillId="0" borderId="0" xfId="0" applyFont="1" applyBorder="1" applyAlignment="1" applyProtection="1">
      <alignment horizontal="left" vertical="center"/>
      <protection locked="0"/>
    </xf>
    <xf numFmtId="14" fontId="12" fillId="0" borderId="0" xfId="0" applyNumberFormat="1" applyFont="1" applyBorder="1" applyAlignment="1" applyProtection="1">
      <alignment horizontal="center" vertical="center"/>
      <protection locked="0"/>
    </xf>
    <xf numFmtId="0" fontId="12" fillId="0" borderId="0" xfId="0" applyFont="1" applyBorder="1" applyAlignment="1" applyProtection="1">
      <alignment horizontal="center" vertical="center"/>
      <protection locked="0"/>
    </xf>
    <xf numFmtId="8" fontId="4" fillId="2" borderId="2" xfId="0" applyNumberFormat="1" applyFont="1" applyFill="1" applyBorder="1" applyAlignment="1" applyProtection="1">
      <alignment horizontal="right" vertical="center"/>
    </xf>
    <xf numFmtId="8" fontId="4" fillId="2" borderId="0" xfId="0" applyNumberFormat="1" applyFont="1" applyFill="1" applyBorder="1" applyAlignment="1" applyProtection="1">
      <alignment horizontal="right" vertical="center"/>
    </xf>
    <xf numFmtId="0" fontId="1" fillId="2" borderId="0" xfId="0" applyFont="1" applyFill="1" applyBorder="1" applyAlignment="1" applyProtection="1">
      <alignment horizontal="center" vertical="center"/>
    </xf>
    <xf numFmtId="0" fontId="4" fillId="2" borderId="0" xfId="0" applyFont="1" applyFill="1" applyBorder="1" applyAlignment="1" applyProtection="1">
      <alignment horizontal="left" vertical="center" wrapText="1"/>
    </xf>
    <xf numFmtId="0" fontId="14" fillId="0" borderId="0" xfId="0" applyFont="1" applyFill="1" applyBorder="1" applyAlignment="1" applyProtection="1">
      <alignment horizontal="left" vertical="center" wrapText="1"/>
      <protection locked="0"/>
    </xf>
    <xf numFmtId="8" fontId="4" fillId="2" borderId="4" xfId="0" applyNumberFormat="1" applyFont="1" applyFill="1" applyBorder="1" applyAlignment="1" applyProtection="1">
      <alignment horizontal="center" vertical="center" wrapText="1"/>
    </xf>
    <xf numFmtId="8" fontId="4" fillId="2" borderId="5" xfId="0" applyNumberFormat="1" applyFont="1" applyFill="1" applyBorder="1" applyAlignment="1" applyProtection="1">
      <alignment horizontal="center" vertical="center" wrapText="1"/>
    </xf>
    <xf numFmtId="8" fontId="4" fillId="0" borderId="1" xfId="0" applyNumberFormat="1" applyFont="1" applyFill="1" applyBorder="1" applyAlignment="1" applyProtection="1">
      <alignment horizontal="center" vertical="center"/>
      <protection locked="0"/>
    </xf>
    <xf numFmtId="8" fontId="4" fillId="0" borderId="10" xfId="0" applyNumberFormat="1" applyFont="1" applyFill="1" applyBorder="1" applyAlignment="1" applyProtection="1">
      <alignment horizontal="center" vertical="center"/>
      <protection locked="0"/>
    </xf>
    <xf numFmtId="8" fontId="4" fillId="2" borderId="8" xfId="0" applyNumberFormat="1" applyFont="1" applyFill="1" applyBorder="1" applyAlignment="1" applyProtection="1">
      <alignment horizontal="center" vertical="center"/>
    </xf>
    <xf numFmtId="8" fontId="4" fillId="2" borderId="9" xfId="0" applyNumberFormat="1" applyFont="1" applyFill="1" applyBorder="1" applyAlignment="1" applyProtection="1">
      <alignment horizontal="center" vertical="center"/>
    </xf>
    <xf numFmtId="0" fontId="4" fillId="2" borderId="6" xfId="0" applyFont="1" applyFill="1" applyBorder="1" applyAlignment="1" applyProtection="1">
      <alignment horizontal="left" vertical="center" wrapText="1"/>
    </xf>
    <xf numFmtId="0" fontId="4" fillId="2" borderId="3" xfId="0" applyFont="1" applyFill="1" applyBorder="1" applyAlignment="1" applyProtection="1">
      <alignment horizontal="left" vertical="center" wrapText="1"/>
    </xf>
    <xf numFmtId="0" fontId="4" fillId="2" borderId="4" xfId="0" applyFont="1" applyFill="1" applyBorder="1" applyAlignment="1" applyProtection="1">
      <alignment horizontal="left" vertical="center" wrapText="1"/>
    </xf>
    <xf numFmtId="0" fontId="2" fillId="0" borderId="11" xfId="0" applyFont="1" applyFill="1" applyBorder="1" applyAlignment="1" applyProtection="1">
      <alignment horizontal="left" vertical="center"/>
      <protection locked="0"/>
    </xf>
    <xf numFmtId="0" fontId="2" fillId="0" borderId="13" xfId="0" applyFont="1" applyFill="1" applyBorder="1" applyAlignment="1" applyProtection="1">
      <alignment horizontal="left" vertical="center"/>
      <protection locked="0"/>
    </xf>
    <xf numFmtId="0" fontId="2" fillId="0" borderId="14" xfId="0" applyFont="1" applyFill="1" applyBorder="1" applyAlignment="1" applyProtection="1">
      <alignment horizontal="left" vertical="center"/>
      <protection locked="0"/>
    </xf>
    <xf numFmtId="0" fontId="2" fillId="0" borderId="16" xfId="0" applyFont="1" applyFill="1" applyBorder="1" applyAlignment="1" applyProtection="1">
      <alignment horizontal="left" vertical="center"/>
      <protection locked="0"/>
    </xf>
    <xf numFmtId="0" fontId="2" fillId="0" borderId="17"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cellXfs>
  <cellStyles count="2">
    <cellStyle name="Standard" xfId="0" builtinId="0"/>
    <cellStyle name="Standard 2" xfId="1" xr:uid="{00000000-0005-0000-0000-000001000000}"/>
  </cellStyles>
  <dxfs count="69">
    <dxf>
      <font>
        <condense val="0"/>
        <extend val="0"/>
        <color indexed="8"/>
      </font>
    </dxf>
    <dxf>
      <font>
        <condense val="0"/>
        <extend val="0"/>
        <color indexed="55"/>
      </font>
    </dxf>
    <dxf>
      <font>
        <color theme="1" tint="0.499984740745262"/>
      </font>
    </dxf>
    <dxf>
      <font>
        <color theme="3"/>
      </font>
    </dxf>
    <dxf>
      <font>
        <color theme="5"/>
      </font>
    </dxf>
    <dxf>
      <font>
        <color theme="1" tint="0.499984740745262"/>
      </font>
    </dxf>
    <dxf>
      <font>
        <color theme="3"/>
      </font>
    </dxf>
    <dxf>
      <font>
        <color theme="5"/>
      </font>
    </dxf>
    <dxf>
      <font>
        <color theme="1" tint="0.499984740745262"/>
      </font>
    </dxf>
    <dxf>
      <font>
        <color theme="3"/>
      </font>
    </dxf>
    <dxf>
      <font>
        <color theme="5"/>
      </font>
    </dxf>
    <dxf>
      <font>
        <color theme="1" tint="0.499984740745262"/>
      </font>
    </dxf>
    <dxf>
      <font>
        <color theme="3"/>
      </font>
    </dxf>
    <dxf>
      <font>
        <color theme="5"/>
      </font>
    </dxf>
    <dxf>
      <font>
        <color theme="1" tint="0.499984740745262"/>
      </font>
    </dxf>
    <dxf>
      <font>
        <color theme="3"/>
      </font>
    </dxf>
    <dxf>
      <font>
        <color theme="5"/>
      </font>
    </dxf>
    <dxf>
      <font>
        <color theme="1" tint="0.499984740745262"/>
      </font>
    </dxf>
    <dxf>
      <font>
        <color theme="3"/>
      </font>
    </dxf>
    <dxf>
      <font>
        <color theme="5"/>
      </font>
    </dxf>
    <dxf>
      <font>
        <color theme="1" tint="0.499984740745262"/>
      </font>
    </dxf>
    <dxf>
      <font>
        <color theme="3"/>
      </font>
    </dxf>
    <dxf>
      <font>
        <color theme="5"/>
      </font>
    </dxf>
    <dxf>
      <font>
        <color theme="1" tint="0.499984740745262"/>
      </font>
    </dxf>
    <dxf>
      <font>
        <color theme="3"/>
      </font>
    </dxf>
    <dxf>
      <font>
        <color theme="5"/>
      </font>
    </dxf>
    <dxf>
      <font>
        <color theme="1" tint="0.499984740745262"/>
      </font>
    </dxf>
    <dxf>
      <font>
        <color theme="3"/>
      </font>
    </dxf>
    <dxf>
      <font>
        <color theme="5"/>
      </font>
    </dxf>
    <dxf>
      <font>
        <color theme="1" tint="0.499984740745262"/>
      </font>
    </dxf>
    <dxf>
      <font>
        <color theme="3"/>
      </font>
    </dxf>
    <dxf>
      <font>
        <color theme="5"/>
      </font>
    </dxf>
    <dxf>
      <font>
        <color theme="1" tint="0.499984740745262"/>
      </font>
    </dxf>
    <dxf>
      <font>
        <color theme="3"/>
      </font>
    </dxf>
    <dxf>
      <font>
        <color theme="5"/>
      </font>
    </dxf>
    <dxf>
      <font>
        <color theme="1" tint="0.499984740745262"/>
      </font>
    </dxf>
    <dxf>
      <font>
        <color theme="3"/>
      </font>
    </dxf>
    <dxf>
      <font>
        <color theme="5"/>
      </font>
    </dxf>
    <dxf>
      <font>
        <color theme="1" tint="0.499984740745262"/>
      </font>
    </dxf>
    <dxf>
      <font>
        <color theme="3"/>
      </font>
    </dxf>
    <dxf>
      <font>
        <color theme="5"/>
      </font>
    </dxf>
    <dxf>
      <font>
        <b/>
        <i val="0"/>
        <color theme="1" tint="0.499984740745262"/>
      </font>
    </dxf>
    <dxf>
      <font>
        <b/>
        <i val="0"/>
        <color theme="3"/>
      </font>
    </dxf>
    <dxf>
      <font>
        <b/>
        <i val="0"/>
        <color theme="5"/>
      </font>
    </dxf>
    <dxf>
      <font>
        <color theme="1" tint="0.499984740745262"/>
      </font>
    </dxf>
    <dxf>
      <font>
        <color theme="3"/>
      </font>
    </dxf>
    <dxf>
      <font>
        <color theme="5"/>
      </font>
    </dxf>
    <dxf>
      <font>
        <color theme="1" tint="0.499984740745262"/>
      </font>
    </dxf>
    <dxf>
      <font>
        <color theme="3"/>
      </font>
    </dxf>
    <dxf>
      <font>
        <color theme="5"/>
      </font>
    </dxf>
    <dxf>
      <font>
        <color theme="1" tint="0.499984740745262"/>
      </font>
    </dxf>
    <dxf>
      <font>
        <color theme="3"/>
      </font>
    </dxf>
    <dxf>
      <font>
        <color theme="5"/>
      </font>
    </dxf>
    <dxf>
      <font>
        <b/>
        <i val="0"/>
        <color theme="1" tint="0.499984740745262"/>
      </font>
    </dxf>
    <dxf>
      <font>
        <b/>
        <i val="0"/>
        <color theme="3"/>
      </font>
    </dxf>
    <dxf>
      <font>
        <b/>
        <i val="0"/>
        <color theme="5"/>
      </font>
    </dxf>
    <dxf>
      <font>
        <color theme="1" tint="0.499984740745262"/>
      </font>
    </dxf>
    <dxf>
      <font>
        <color theme="3"/>
      </font>
    </dxf>
    <dxf>
      <font>
        <color theme="5"/>
      </font>
    </dxf>
    <dxf>
      <font>
        <condense val="0"/>
        <extend val="0"/>
        <color indexed="8"/>
      </font>
    </dxf>
    <dxf>
      <font>
        <condense val="0"/>
        <extend val="0"/>
        <color indexed="55"/>
      </font>
    </dxf>
    <dxf>
      <font>
        <condense val="0"/>
        <extend val="0"/>
        <color indexed="8"/>
      </font>
    </dxf>
    <dxf>
      <font>
        <condense val="0"/>
        <extend val="0"/>
        <color indexed="55"/>
      </font>
    </dxf>
    <dxf>
      <font>
        <condense val="0"/>
        <extend val="0"/>
        <color indexed="8"/>
      </font>
    </dxf>
    <dxf>
      <font>
        <condense val="0"/>
        <extend val="0"/>
        <color indexed="55"/>
      </font>
    </dxf>
    <dxf>
      <font>
        <condense val="0"/>
        <extend val="0"/>
        <color indexed="8"/>
      </font>
    </dxf>
    <dxf>
      <font>
        <condense val="0"/>
        <extend val="0"/>
        <color indexed="55"/>
      </font>
    </dxf>
    <dxf>
      <font>
        <condense val="0"/>
        <extend val="0"/>
        <color indexed="8"/>
      </font>
    </dxf>
    <dxf>
      <font>
        <condense val="0"/>
        <extend val="0"/>
        <color indexed="55"/>
      </font>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wewe\Desktop\Kostenbeitragsberechnung-2021-Junger-Mensc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rechnung"/>
      <sheetName val="Auswahlwerte"/>
      <sheetName val="Kalender"/>
    </sheetNames>
    <sheetDataSet>
      <sheetData sheetId="0">
        <row r="10">
          <cell r="E10">
            <v>44562</v>
          </cell>
        </row>
        <row r="15">
          <cell r="D15">
            <v>44562</v>
          </cell>
          <cell r="E15">
            <v>44592</v>
          </cell>
        </row>
        <row r="24">
          <cell r="D24">
            <v>200</v>
          </cell>
        </row>
        <row r="37">
          <cell r="D37">
            <v>500</v>
          </cell>
        </row>
        <row r="39">
          <cell r="D39">
            <v>0</v>
          </cell>
        </row>
        <row r="40">
          <cell r="D40">
            <v>0</v>
          </cell>
        </row>
        <row r="47">
          <cell r="D47">
            <v>0</v>
          </cell>
        </row>
        <row r="49">
          <cell r="H49">
            <v>550</v>
          </cell>
        </row>
        <row r="57">
          <cell r="H57">
            <v>550</v>
          </cell>
        </row>
        <row r="59">
          <cell r="H59">
            <v>137.5</v>
          </cell>
        </row>
        <row r="67">
          <cell r="H67">
            <v>0</v>
          </cell>
        </row>
      </sheetData>
      <sheetData sheetId="1"/>
      <sheetData sheetId="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kostenbeitrag.d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84"/>
  <sheetViews>
    <sheetView showGridLines="0" tabSelected="1" workbookViewId="0">
      <selection activeCell="B3" sqref="B3:C3"/>
    </sheetView>
  </sheetViews>
  <sheetFormatPr baseColWidth="10" defaultColWidth="11.42578125" defaultRowHeight="18" customHeight="1" x14ac:dyDescent="0.25"/>
  <cols>
    <col min="1" max="1" width="2.28515625" style="15" customWidth="1"/>
    <col min="2" max="2" width="22.85546875" style="15" customWidth="1"/>
    <col min="3" max="3" width="24.7109375" style="15" customWidth="1"/>
    <col min="4" max="4" width="4.42578125" style="29" customWidth="1"/>
    <col min="5" max="5" width="12.7109375" style="30" customWidth="1"/>
    <col min="6" max="16" width="11.7109375" style="15" customWidth="1"/>
    <col min="17" max="17" width="2.28515625" style="15" customWidth="1"/>
    <col min="18" max="18" width="3.28515625" style="15" customWidth="1"/>
    <col min="19" max="19" width="42.7109375" style="15" customWidth="1"/>
    <col min="20" max="16384" width="11.42578125" style="15"/>
  </cols>
  <sheetData>
    <row r="1" spans="1:19" ht="30" customHeight="1" x14ac:dyDescent="0.25">
      <c r="A1" s="14"/>
      <c r="B1" s="48" t="s">
        <v>56</v>
      </c>
      <c r="C1" s="47">
        <v>44705</v>
      </c>
      <c r="D1" s="14"/>
      <c r="E1" s="49" t="s">
        <v>57</v>
      </c>
      <c r="F1" s="14"/>
      <c r="G1" s="14"/>
      <c r="H1" s="14"/>
      <c r="I1" s="14"/>
      <c r="J1" s="14"/>
      <c r="K1" s="14"/>
      <c r="L1" s="14"/>
      <c r="M1" s="14"/>
      <c r="N1" s="14"/>
      <c r="O1" s="14"/>
      <c r="P1" s="14"/>
      <c r="Q1" s="44"/>
      <c r="S1" s="91" t="s">
        <v>84</v>
      </c>
    </row>
    <row r="2" spans="1:19" ht="17.100000000000001" customHeight="1" x14ac:dyDescent="0.25">
      <c r="A2" s="16"/>
      <c r="B2" s="16"/>
      <c r="C2" s="16"/>
      <c r="D2" s="32"/>
      <c r="E2" s="16"/>
      <c r="F2" s="16"/>
      <c r="G2" s="16"/>
      <c r="H2" s="16"/>
      <c r="I2" s="16"/>
      <c r="J2" s="16"/>
      <c r="K2" s="16"/>
      <c r="L2" s="16"/>
      <c r="M2" s="16"/>
      <c r="N2" s="16"/>
      <c r="O2" s="16"/>
      <c r="P2" s="16"/>
      <c r="Q2" s="44"/>
      <c r="S2" s="91"/>
    </row>
    <row r="3" spans="1:19" ht="17.100000000000001" customHeight="1" x14ac:dyDescent="0.25">
      <c r="A3" s="16"/>
      <c r="B3" s="90" t="s">
        <v>61</v>
      </c>
      <c r="C3" s="90"/>
      <c r="D3" s="32"/>
      <c r="E3" s="16"/>
      <c r="F3" s="17"/>
      <c r="G3" s="16"/>
      <c r="H3" s="16"/>
      <c r="I3" s="16"/>
      <c r="J3" s="16"/>
      <c r="K3" s="16"/>
      <c r="L3" s="16"/>
      <c r="M3" s="16"/>
      <c r="N3" s="16"/>
      <c r="O3" s="16"/>
      <c r="P3" s="16"/>
      <c r="Q3" s="44"/>
      <c r="S3" s="91"/>
    </row>
    <row r="4" spans="1:19" ht="17.100000000000001" customHeight="1" x14ac:dyDescent="0.25">
      <c r="A4" s="16"/>
      <c r="B4" s="89" t="s">
        <v>65</v>
      </c>
      <c r="C4" s="89"/>
      <c r="D4" s="89"/>
      <c r="E4" s="89"/>
      <c r="F4" s="89"/>
      <c r="G4" s="89"/>
      <c r="H4" s="16"/>
      <c r="I4" s="16"/>
      <c r="J4" s="16"/>
      <c r="K4" s="18"/>
      <c r="L4" s="16"/>
      <c r="M4" s="16"/>
      <c r="N4" s="16"/>
      <c r="O4" s="16"/>
      <c r="P4" s="16"/>
      <c r="Q4" s="44"/>
      <c r="S4" s="91"/>
    </row>
    <row r="5" spans="1:19" ht="17.100000000000001" customHeight="1" x14ac:dyDescent="0.25">
      <c r="A5" s="16"/>
      <c r="B5" s="89" t="s">
        <v>66</v>
      </c>
      <c r="C5" s="89"/>
      <c r="D5" s="89"/>
      <c r="E5" s="89"/>
      <c r="F5" s="89"/>
      <c r="G5" s="89"/>
      <c r="H5" s="16"/>
      <c r="I5" s="16"/>
      <c r="J5" s="16"/>
      <c r="K5" s="16"/>
      <c r="L5" s="16"/>
      <c r="M5" s="16"/>
      <c r="N5" s="16"/>
      <c r="O5" s="16"/>
      <c r="P5" s="16"/>
      <c r="Q5" s="44"/>
      <c r="S5" s="91"/>
    </row>
    <row r="6" spans="1:19" ht="17.100000000000001" customHeight="1" x14ac:dyDescent="0.25">
      <c r="A6" s="16"/>
      <c r="B6" s="43"/>
      <c r="C6" s="43"/>
      <c r="D6" s="43"/>
      <c r="E6" s="43"/>
      <c r="F6" s="43"/>
      <c r="G6" s="43"/>
      <c r="H6" s="16"/>
      <c r="I6" s="16"/>
      <c r="J6" s="16"/>
      <c r="K6" s="16"/>
      <c r="L6" s="16"/>
      <c r="M6" s="16"/>
      <c r="N6" s="16"/>
      <c r="O6" s="16"/>
      <c r="P6" s="16"/>
      <c r="Q6" s="44"/>
      <c r="S6" s="91"/>
    </row>
    <row r="7" spans="1:19" ht="17.100000000000001" customHeight="1" x14ac:dyDescent="0.25">
      <c r="A7" s="16"/>
      <c r="B7" s="46" t="s">
        <v>62</v>
      </c>
      <c r="C7" s="43"/>
      <c r="D7" s="43"/>
      <c r="E7" s="19" t="s">
        <v>64</v>
      </c>
      <c r="F7" s="43"/>
      <c r="G7" s="43"/>
      <c r="H7" s="16"/>
      <c r="I7" s="16"/>
      <c r="J7" s="16"/>
      <c r="K7" s="16"/>
      <c r="L7" s="16"/>
      <c r="M7" s="16"/>
      <c r="N7" s="16"/>
      <c r="O7" s="16"/>
      <c r="P7" s="16"/>
      <c r="Q7" s="44"/>
      <c r="S7" s="91"/>
    </row>
    <row r="8" spans="1:19" ht="17.100000000000001" customHeight="1" x14ac:dyDescent="0.25">
      <c r="A8" s="16"/>
      <c r="B8" s="97"/>
      <c r="C8" s="97"/>
      <c r="D8" s="43"/>
      <c r="E8" s="96"/>
      <c r="F8" s="96"/>
      <c r="G8" s="43"/>
      <c r="H8" s="16"/>
      <c r="I8" s="16"/>
      <c r="J8" s="16"/>
      <c r="K8" s="16"/>
      <c r="L8" s="16"/>
      <c r="M8" s="16"/>
      <c r="N8" s="16"/>
      <c r="O8" s="16"/>
      <c r="P8" s="16"/>
      <c r="Q8" s="44"/>
      <c r="S8" s="91"/>
    </row>
    <row r="9" spans="1:19" ht="17.100000000000001" customHeight="1" x14ac:dyDescent="0.25">
      <c r="A9" s="16"/>
      <c r="B9" s="43"/>
      <c r="C9" s="43"/>
      <c r="D9" s="43"/>
      <c r="E9" s="43"/>
      <c r="F9" s="43"/>
      <c r="G9" s="43"/>
      <c r="H9" s="16"/>
      <c r="I9" s="16"/>
      <c r="J9" s="16"/>
      <c r="K9" s="16"/>
      <c r="L9" s="16"/>
      <c r="M9" s="16"/>
      <c r="N9" s="16"/>
      <c r="O9" s="16"/>
      <c r="P9" s="16"/>
      <c r="Q9" s="44"/>
      <c r="S9" s="91"/>
    </row>
    <row r="10" spans="1:19" ht="17.100000000000001" customHeight="1" x14ac:dyDescent="0.25">
      <c r="A10" s="16"/>
      <c r="B10" s="19" t="s">
        <v>78</v>
      </c>
      <c r="C10" s="19"/>
      <c r="D10" s="43"/>
      <c r="E10" s="19" t="s">
        <v>63</v>
      </c>
      <c r="F10" s="43"/>
      <c r="G10" s="43"/>
      <c r="H10" s="16"/>
      <c r="I10" s="16"/>
      <c r="J10" s="16"/>
      <c r="K10" s="16"/>
      <c r="L10" s="16"/>
      <c r="M10" s="16"/>
      <c r="N10" s="16"/>
      <c r="O10" s="16"/>
      <c r="P10" s="16"/>
      <c r="Q10" s="44"/>
      <c r="S10" s="91"/>
    </row>
    <row r="11" spans="1:19" ht="17.100000000000001" customHeight="1" x14ac:dyDescent="0.25">
      <c r="A11" s="16"/>
      <c r="B11" s="95"/>
      <c r="C11" s="95"/>
      <c r="D11" s="43"/>
      <c r="E11" s="96"/>
      <c r="F11" s="96"/>
      <c r="G11" s="43"/>
      <c r="H11" s="16"/>
      <c r="I11" s="16"/>
      <c r="J11" s="16"/>
      <c r="K11" s="16"/>
      <c r="L11" s="16"/>
      <c r="M11" s="16"/>
      <c r="N11" s="16"/>
      <c r="O11" s="16"/>
      <c r="P11" s="16"/>
      <c r="Q11" s="44"/>
      <c r="S11" s="91"/>
    </row>
    <row r="12" spans="1:19" ht="17.100000000000001" customHeight="1" x14ac:dyDescent="0.25">
      <c r="A12" s="16"/>
      <c r="B12" s="43"/>
      <c r="C12" s="43"/>
      <c r="D12" s="43"/>
      <c r="E12" s="43"/>
      <c r="F12" s="43"/>
      <c r="G12" s="43"/>
      <c r="H12" s="16"/>
      <c r="I12" s="16"/>
      <c r="J12" s="16"/>
      <c r="K12" s="16"/>
      <c r="L12" s="16"/>
      <c r="M12" s="16"/>
      <c r="N12" s="16"/>
      <c r="O12" s="16"/>
      <c r="P12" s="16"/>
      <c r="Q12" s="44"/>
      <c r="S12" s="91"/>
    </row>
    <row r="13" spans="1:19" ht="17.100000000000001" customHeight="1" x14ac:dyDescent="0.25">
      <c r="A13" s="16"/>
      <c r="B13" s="19" t="s">
        <v>79</v>
      </c>
      <c r="C13" s="43" t="s">
        <v>80</v>
      </c>
      <c r="D13" s="43"/>
      <c r="E13" s="43"/>
      <c r="F13" s="43"/>
      <c r="G13" s="43"/>
      <c r="H13" s="16"/>
      <c r="I13" s="16"/>
      <c r="J13" s="16"/>
      <c r="K13" s="16"/>
      <c r="L13" s="16"/>
      <c r="M13" s="16"/>
      <c r="N13" s="16"/>
      <c r="O13" s="16"/>
      <c r="P13" s="16"/>
      <c r="Q13" s="44"/>
      <c r="S13" s="91"/>
    </row>
    <row r="14" spans="1:19" ht="17.100000000000001" customHeight="1" x14ac:dyDescent="0.25">
      <c r="A14" s="16"/>
      <c r="B14" s="62"/>
      <c r="C14" s="63"/>
      <c r="D14" s="31"/>
      <c r="E14" s="41" t="str">
        <f>IF(Berechnung!B3=Auswahlwerte!$B$45,"Vorläufige ",IF(B3=Auswahlwerte!$B$46,"Endgültige ","")) &amp; "Berechnung für Monate"</f>
        <v>Berechnung für Monate</v>
      </c>
      <c r="F14" s="23"/>
      <c r="G14" s="22"/>
      <c r="H14" s="23"/>
      <c r="I14" s="24"/>
      <c r="J14" s="16"/>
      <c r="K14" s="16"/>
      <c r="L14" s="16"/>
      <c r="M14" s="16"/>
      <c r="N14" s="16"/>
      <c r="O14" s="16"/>
      <c r="P14" s="16"/>
      <c r="Q14" s="44"/>
      <c r="S14" s="91"/>
    </row>
    <row r="15" spans="1:19" ht="17.100000000000001" customHeight="1" x14ac:dyDescent="0.25">
      <c r="A15" s="16"/>
      <c r="B15" s="41"/>
      <c r="C15" s="41"/>
      <c r="D15" s="41"/>
      <c r="E15" s="18"/>
      <c r="F15" s="18"/>
      <c r="G15" s="18"/>
      <c r="H15" s="18"/>
      <c r="I15" s="18"/>
      <c r="J15" s="18"/>
      <c r="K15" s="18"/>
      <c r="L15" s="18"/>
      <c r="M15" s="18"/>
      <c r="N15" s="18"/>
      <c r="O15" s="18"/>
      <c r="P15" s="18"/>
      <c r="Q15" s="44"/>
      <c r="S15" s="91"/>
    </row>
    <row r="16" spans="1:19" ht="17.100000000000001" customHeight="1" x14ac:dyDescent="0.25">
      <c r="A16" s="16"/>
      <c r="B16" s="41"/>
      <c r="C16" s="41"/>
      <c r="D16" s="41"/>
      <c r="E16" s="25" t="str">
        <f>IFERROR(EOMONTH($B$14,-1)+1,"")</f>
        <v/>
      </c>
      <c r="F16" s="25" t="str">
        <f>IFERROR(IF(EDATE($E$16,1)&lt;=$C$14,EDATE($E$16,1),""),"")</f>
        <v/>
      </c>
      <c r="G16" s="25" t="str">
        <f>IFERROR(IF(EDATE($E$16,2)&lt;=$C$14,EDATE($E$16,2),""),"")</f>
        <v/>
      </c>
      <c r="H16" s="25" t="str">
        <f>IFERROR(IF(EDATE($E$16,3)&lt;=$C$14,EDATE($E$16,3),""),"")</f>
        <v/>
      </c>
      <c r="I16" s="25" t="str">
        <f>IFERROR(IF(EDATE($E$16,4)&lt;=$C$14,EDATE($E$16,4),""),"")</f>
        <v/>
      </c>
      <c r="J16" s="25" t="str">
        <f>IFERROR(IF(EDATE($E$16,5)&lt;=$C$14,EDATE($E$16,5),""),"")</f>
        <v/>
      </c>
      <c r="K16" s="25" t="str">
        <f>IFERROR(IF(EDATE($E$16,6)&lt;=$C$14,EDATE($E$16,6),""),"")</f>
        <v/>
      </c>
      <c r="L16" s="25" t="str">
        <f>IFERROR(IF(EDATE($E$16,7)&lt;=$C$14,EDATE($E$16,7),""),"")</f>
        <v/>
      </c>
      <c r="M16" s="25" t="str">
        <f>IFERROR(IF(EDATE($E$16,8)&lt;=$C$14,EDATE($E$16,8),""),"")</f>
        <v/>
      </c>
      <c r="N16" s="25" t="str">
        <f>IFERROR(IF(EDATE($E$16,9)&lt;=$C$14,EDATE($E$16,9),""),"")</f>
        <v/>
      </c>
      <c r="O16" s="25" t="str">
        <f>IFERROR(IF(EDATE($E$16,10)&lt;=$C$14,EDATE($E$16,10),""),"")</f>
        <v/>
      </c>
      <c r="P16" s="25" t="str">
        <f>IFERROR(IF(EDATE($E$16,11)&lt;=$C$14,EDATE($E$16,11),""),"")</f>
        <v/>
      </c>
      <c r="Q16" s="44"/>
      <c r="S16" s="91"/>
    </row>
    <row r="17" spans="1:19" ht="17.100000000000001" customHeight="1" x14ac:dyDescent="0.25">
      <c r="A17" s="16"/>
      <c r="B17" s="16"/>
      <c r="C17" s="16"/>
      <c r="D17" s="32"/>
      <c r="E17" s="16"/>
      <c r="F17" s="16"/>
      <c r="G17" s="16"/>
      <c r="H17" s="16"/>
      <c r="I17" s="16"/>
      <c r="J17" s="16"/>
      <c r="K17" s="16"/>
      <c r="L17" s="16"/>
      <c r="M17" s="16"/>
      <c r="N17" s="16"/>
      <c r="O17" s="16"/>
      <c r="P17" s="16"/>
      <c r="Q17" s="44"/>
      <c r="S17" s="91"/>
    </row>
    <row r="18" spans="1:19" ht="17.100000000000001" customHeight="1" x14ac:dyDescent="0.25">
      <c r="A18" s="16"/>
      <c r="B18" s="18" t="s">
        <v>1</v>
      </c>
      <c r="C18" s="18"/>
      <c r="D18" s="32"/>
      <c r="E18" s="16"/>
      <c r="F18" s="16"/>
      <c r="G18" s="16"/>
      <c r="H18" s="16"/>
      <c r="I18" s="16"/>
      <c r="J18" s="16"/>
      <c r="K18" s="16"/>
      <c r="L18" s="16"/>
      <c r="M18" s="16"/>
      <c r="N18" s="16"/>
      <c r="O18" s="16"/>
      <c r="P18" s="16"/>
      <c r="Q18" s="44"/>
      <c r="S18" s="91"/>
    </row>
    <row r="19" spans="1:19" ht="17.100000000000001" customHeight="1" x14ac:dyDescent="0.25">
      <c r="A19" s="16"/>
      <c r="B19" s="93" t="s">
        <v>39</v>
      </c>
      <c r="C19" s="93"/>
      <c r="D19" s="10"/>
      <c r="E19" s="53"/>
      <c r="F19" s="54"/>
      <c r="G19" s="54"/>
      <c r="H19" s="54"/>
      <c r="I19" s="54"/>
      <c r="J19" s="54"/>
      <c r="K19" s="54"/>
      <c r="L19" s="54"/>
      <c r="M19" s="54"/>
      <c r="N19" s="54"/>
      <c r="O19" s="54"/>
      <c r="P19" s="55"/>
      <c r="Q19" s="44"/>
    </row>
    <row r="20" spans="1:19" ht="17.100000000000001" customHeight="1" x14ac:dyDescent="0.25">
      <c r="A20" s="16"/>
      <c r="B20" s="17" t="str">
        <f>IF($B19=Auswahlwerte!$B$39,Auswahlwerte!$C$39,"---")</f>
        <v>---</v>
      </c>
      <c r="C20" s="17"/>
      <c r="D20" s="10" t="s">
        <v>17</v>
      </c>
      <c r="E20" s="56"/>
      <c r="F20" s="57"/>
      <c r="G20" s="57"/>
      <c r="H20" s="57"/>
      <c r="I20" s="57"/>
      <c r="J20" s="57"/>
      <c r="K20" s="57"/>
      <c r="L20" s="57"/>
      <c r="M20" s="57"/>
      <c r="N20" s="57"/>
      <c r="O20" s="57"/>
      <c r="P20" s="58"/>
      <c r="Q20" s="44"/>
    </row>
    <row r="21" spans="1:19" ht="17.100000000000001" customHeight="1" x14ac:dyDescent="0.25">
      <c r="A21" s="16"/>
      <c r="B21" s="17" t="str">
        <f>IF($B19=Auswahlwerte!$B$39,Auswahlwerte!$D$39,"---")</f>
        <v>---</v>
      </c>
      <c r="C21" s="17"/>
      <c r="D21" s="10" t="s">
        <v>17</v>
      </c>
      <c r="E21" s="56"/>
      <c r="F21" s="57"/>
      <c r="G21" s="57"/>
      <c r="H21" s="57"/>
      <c r="I21" s="57"/>
      <c r="J21" s="57"/>
      <c r="K21" s="57"/>
      <c r="L21" s="57"/>
      <c r="M21" s="57"/>
      <c r="N21" s="57"/>
      <c r="O21" s="57"/>
      <c r="P21" s="58"/>
      <c r="Q21" s="44"/>
    </row>
    <row r="22" spans="1:19" ht="17.100000000000001" customHeight="1" x14ac:dyDescent="0.25">
      <c r="A22" s="16"/>
      <c r="B22" s="94" t="str">
        <f>IF($B19=Auswahlwerte!$B$39,Auswahlwerte!$E$39,IF($B19=Auswahlwerte!$B$40,Auswahlwerte!$E$40,"---"))</f>
        <v>---</v>
      </c>
      <c r="C22" s="94"/>
      <c r="D22" s="10" t="s">
        <v>17</v>
      </c>
      <c r="E22" s="59"/>
      <c r="F22" s="60"/>
      <c r="G22" s="60"/>
      <c r="H22" s="60"/>
      <c r="I22" s="60"/>
      <c r="J22" s="60"/>
      <c r="K22" s="60"/>
      <c r="L22" s="60"/>
      <c r="M22" s="60"/>
      <c r="N22" s="60"/>
      <c r="O22" s="60"/>
      <c r="P22" s="61"/>
      <c r="Q22" s="44"/>
    </row>
    <row r="23" spans="1:19" ht="17.100000000000001" customHeight="1" x14ac:dyDescent="0.25">
      <c r="A23" s="16"/>
      <c r="B23" s="17" t="s">
        <v>19</v>
      </c>
      <c r="C23" s="17"/>
      <c r="D23" s="10" t="s">
        <v>18</v>
      </c>
      <c r="E23" s="26">
        <f>IF(AND($B19&lt;&gt;"Bitte wählen…",$B19&lt;&gt;"Kein Einkommen")=TRUE,IF(SUM(E20:E22)&gt;E19,0,E19-SUM(E20:E22)),0)</f>
        <v>0</v>
      </c>
      <c r="F23" s="26">
        <f t="shared" ref="F23:P23" si="0">IF(AND($B19&lt;&gt;"Bitte wählen…",$B19&lt;&gt;"Kein Einkommen")=TRUE,IF(SUM(F20:F22)&gt;F19,0,F19-SUM(F20:F22)),0)</f>
        <v>0</v>
      </c>
      <c r="G23" s="26">
        <f t="shared" si="0"/>
        <v>0</v>
      </c>
      <c r="H23" s="26">
        <f t="shared" si="0"/>
        <v>0</v>
      </c>
      <c r="I23" s="26">
        <f t="shared" si="0"/>
        <v>0</v>
      </c>
      <c r="J23" s="26">
        <f t="shared" si="0"/>
        <v>0</v>
      </c>
      <c r="K23" s="26">
        <f t="shared" si="0"/>
        <v>0</v>
      </c>
      <c r="L23" s="26">
        <f t="shared" si="0"/>
        <v>0</v>
      </c>
      <c r="M23" s="26">
        <f t="shared" si="0"/>
        <v>0</v>
      </c>
      <c r="N23" s="26">
        <f t="shared" si="0"/>
        <v>0</v>
      </c>
      <c r="O23" s="26">
        <f t="shared" si="0"/>
        <v>0</v>
      </c>
      <c r="P23" s="26">
        <f t="shared" si="0"/>
        <v>0</v>
      </c>
      <c r="Q23" s="44"/>
    </row>
    <row r="24" spans="1:19" ht="17.100000000000001" customHeight="1" x14ac:dyDescent="0.25">
      <c r="A24" s="16"/>
      <c r="B24" s="17" t="s">
        <v>6</v>
      </c>
      <c r="C24" s="17"/>
      <c r="D24" s="10" t="s">
        <v>17</v>
      </c>
      <c r="E24" s="12">
        <f t="shared" ref="E24:P24" si="1">IF(E23&gt;FreibetragSchülerjobsPraktika,FreibetragSchülerjobsPraktika,E23)</f>
        <v>0</v>
      </c>
      <c r="F24" s="12">
        <f t="shared" si="1"/>
        <v>0</v>
      </c>
      <c r="G24" s="12">
        <f t="shared" si="1"/>
        <v>0</v>
      </c>
      <c r="H24" s="12">
        <f t="shared" si="1"/>
        <v>0</v>
      </c>
      <c r="I24" s="12">
        <f t="shared" si="1"/>
        <v>0</v>
      </c>
      <c r="J24" s="12">
        <f t="shared" si="1"/>
        <v>0</v>
      </c>
      <c r="K24" s="12">
        <f t="shared" si="1"/>
        <v>0</v>
      </c>
      <c r="L24" s="12">
        <f t="shared" si="1"/>
        <v>0</v>
      </c>
      <c r="M24" s="12">
        <f t="shared" si="1"/>
        <v>0</v>
      </c>
      <c r="N24" s="12">
        <f t="shared" si="1"/>
        <v>0</v>
      </c>
      <c r="O24" s="12">
        <f t="shared" si="1"/>
        <v>0</v>
      </c>
      <c r="P24" s="12">
        <f t="shared" si="1"/>
        <v>0</v>
      </c>
      <c r="Q24" s="44"/>
    </row>
    <row r="25" spans="1:19" s="27" customFormat="1" ht="17.100000000000001" customHeight="1" x14ac:dyDescent="0.25">
      <c r="A25" s="19"/>
      <c r="B25" s="13" t="s">
        <v>7</v>
      </c>
      <c r="C25" s="13"/>
      <c r="D25" s="10" t="s">
        <v>18</v>
      </c>
      <c r="E25" s="11">
        <f>IF(E24&gt;E23,0,E23-E24)</f>
        <v>0</v>
      </c>
      <c r="F25" s="11">
        <f t="shared" ref="F25:P25" si="2">IF(F24&gt;F23,0,F23-F24)</f>
        <v>0</v>
      </c>
      <c r="G25" s="11">
        <f t="shared" si="2"/>
        <v>0</v>
      </c>
      <c r="H25" s="11">
        <f t="shared" si="2"/>
        <v>0</v>
      </c>
      <c r="I25" s="11">
        <f t="shared" si="2"/>
        <v>0</v>
      </c>
      <c r="J25" s="11">
        <f t="shared" si="2"/>
        <v>0</v>
      </c>
      <c r="K25" s="11">
        <f t="shared" si="2"/>
        <v>0</v>
      </c>
      <c r="L25" s="11">
        <f t="shared" si="2"/>
        <v>0</v>
      </c>
      <c r="M25" s="11">
        <f t="shared" si="2"/>
        <v>0</v>
      </c>
      <c r="N25" s="11">
        <f t="shared" si="2"/>
        <v>0</v>
      </c>
      <c r="O25" s="11">
        <f t="shared" si="2"/>
        <v>0</v>
      </c>
      <c r="P25" s="11">
        <f t="shared" si="2"/>
        <v>0</v>
      </c>
      <c r="Q25" s="44"/>
    </row>
    <row r="26" spans="1:19" ht="17.100000000000001" customHeight="1" x14ac:dyDescent="0.25">
      <c r="A26" s="16"/>
      <c r="B26" s="16"/>
      <c r="C26" s="16"/>
      <c r="D26" s="10"/>
      <c r="E26" s="26"/>
      <c r="F26" s="26"/>
      <c r="G26" s="26"/>
      <c r="H26" s="26"/>
      <c r="I26" s="26"/>
      <c r="J26" s="26"/>
      <c r="K26" s="26"/>
      <c r="L26" s="26"/>
      <c r="M26" s="26"/>
      <c r="N26" s="26"/>
      <c r="O26" s="26"/>
      <c r="P26" s="26"/>
      <c r="Q26" s="44"/>
    </row>
    <row r="27" spans="1:19" ht="17.100000000000001" customHeight="1" x14ac:dyDescent="0.25">
      <c r="A27" s="16"/>
      <c r="B27" s="18" t="s">
        <v>8</v>
      </c>
      <c r="C27" s="18"/>
      <c r="D27" s="10"/>
      <c r="E27" s="26"/>
      <c r="F27" s="26"/>
      <c r="G27" s="26"/>
      <c r="H27" s="26"/>
      <c r="I27" s="26"/>
      <c r="J27" s="26"/>
      <c r="K27" s="26"/>
      <c r="L27" s="26"/>
      <c r="M27" s="26"/>
      <c r="N27" s="26"/>
      <c r="O27" s="26"/>
      <c r="P27" s="26"/>
      <c r="Q27" s="44"/>
    </row>
    <row r="28" spans="1:19" ht="17.100000000000001" customHeight="1" x14ac:dyDescent="0.25">
      <c r="A28" s="16"/>
      <c r="B28" s="93" t="s">
        <v>39</v>
      </c>
      <c r="C28" s="93"/>
      <c r="D28" s="10"/>
      <c r="E28" s="53"/>
      <c r="F28" s="54"/>
      <c r="G28" s="54"/>
      <c r="H28" s="54"/>
      <c r="I28" s="54"/>
      <c r="J28" s="54"/>
      <c r="K28" s="54"/>
      <c r="L28" s="54"/>
      <c r="M28" s="54"/>
      <c r="N28" s="54"/>
      <c r="O28" s="54"/>
      <c r="P28" s="55"/>
      <c r="Q28" s="44"/>
    </row>
    <row r="29" spans="1:19" ht="17.100000000000001" customHeight="1" x14ac:dyDescent="0.25">
      <c r="A29" s="16"/>
      <c r="B29" s="17" t="str">
        <f>IF(OR($B28=Auswahlwerte!$B$31,$B28=Auswahlwerte!$B$32)=TRUE,"Lohn-/Einkommensteuer","---")</f>
        <v>---</v>
      </c>
      <c r="C29" s="17"/>
      <c r="D29" s="10" t="s">
        <v>17</v>
      </c>
      <c r="E29" s="56"/>
      <c r="F29" s="57"/>
      <c r="G29" s="57"/>
      <c r="H29" s="57"/>
      <c r="I29" s="57"/>
      <c r="J29" s="57"/>
      <c r="K29" s="57"/>
      <c r="L29" s="57"/>
      <c r="M29" s="57"/>
      <c r="N29" s="57"/>
      <c r="O29" s="57"/>
      <c r="P29" s="58"/>
      <c r="Q29" s="44"/>
    </row>
    <row r="30" spans="1:19" ht="17.100000000000001" customHeight="1" x14ac:dyDescent="0.25">
      <c r="A30" s="16"/>
      <c r="B30" s="17" t="str">
        <f>IF(OR($B28=Auswahlwerte!$B$31,$B28=Auswahlwerte!$B$32)=TRUE,"Solidaritätszuschlag","---")</f>
        <v>---</v>
      </c>
      <c r="C30" s="17"/>
      <c r="D30" s="10" t="s">
        <v>17</v>
      </c>
      <c r="E30" s="56"/>
      <c r="F30" s="57"/>
      <c r="G30" s="57"/>
      <c r="H30" s="57"/>
      <c r="I30" s="57"/>
      <c r="J30" s="57"/>
      <c r="K30" s="57"/>
      <c r="L30" s="57"/>
      <c r="M30" s="57"/>
      <c r="N30" s="57"/>
      <c r="O30" s="57"/>
      <c r="P30" s="58"/>
      <c r="Q30" s="44"/>
    </row>
    <row r="31" spans="1:19" ht="17.100000000000001" customHeight="1" x14ac:dyDescent="0.25">
      <c r="A31" s="16"/>
      <c r="B31" s="17" t="str">
        <f>IF(OR($B28=Auswahlwerte!$B$31,$B28=Auswahlwerte!$B$32)=TRUE,"Kirchensteuer","---")</f>
        <v>---</v>
      </c>
      <c r="C31" s="17"/>
      <c r="D31" s="10" t="s">
        <v>17</v>
      </c>
      <c r="E31" s="56"/>
      <c r="F31" s="57"/>
      <c r="G31" s="57"/>
      <c r="H31" s="57"/>
      <c r="I31" s="57"/>
      <c r="J31" s="57"/>
      <c r="K31" s="57"/>
      <c r="L31" s="57"/>
      <c r="M31" s="57"/>
      <c r="N31" s="57"/>
      <c r="O31" s="57"/>
      <c r="P31" s="58"/>
      <c r="Q31" s="44"/>
    </row>
    <row r="32" spans="1:19" ht="17.100000000000001" customHeight="1" x14ac:dyDescent="0.25">
      <c r="A32" s="16"/>
      <c r="B32" s="17" t="str">
        <f>IF(OR($B28=Auswahlwerte!$B$31,$B28=Auswahlwerte!$B$32)=TRUE,"Beitrag Krankenversicherung","---")</f>
        <v>---</v>
      </c>
      <c r="C32" s="17"/>
      <c r="D32" s="10" t="s">
        <v>17</v>
      </c>
      <c r="E32" s="56"/>
      <c r="F32" s="57"/>
      <c r="G32" s="57"/>
      <c r="H32" s="57"/>
      <c r="I32" s="57"/>
      <c r="J32" s="57"/>
      <c r="K32" s="57"/>
      <c r="L32" s="57"/>
      <c r="M32" s="57"/>
      <c r="N32" s="57"/>
      <c r="O32" s="57"/>
      <c r="P32" s="58"/>
      <c r="Q32" s="44"/>
    </row>
    <row r="33" spans="1:17" ht="17.100000000000001" customHeight="1" x14ac:dyDescent="0.25">
      <c r="A33" s="16"/>
      <c r="B33" s="17" t="str">
        <f>IF(OR($B28=Auswahlwerte!$B$31,$B28=Auswahlwerte!$B$32)=TRUE,"Beitrag Pflegeversicherung","---")</f>
        <v>---</v>
      </c>
      <c r="C33" s="17"/>
      <c r="D33" s="10" t="s">
        <v>17</v>
      </c>
      <c r="E33" s="56"/>
      <c r="F33" s="57"/>
      <c r="G33" s="57"/>
      <c r="H33" s="57"/>
      <c r="I33" s="57"/>
      <c r="J33" s="57"/>
      <c r="K33" s="57"/>
      <c r="L33" s="57"/>
      <c r="M33" s="57"/>
      <c r="N33" s="57"/>
      <c r="O33" s="57"/>
      <c r="P33" s="58"/>
      <c r="Q33" s="44"/>
    </row>
    <row r="34" spans="1:17" ht="17.100000000000001" customHeight="1" x14ac:dyDescent="0.25">
      <c r="A34" s="16"/>
      <c r="B34" s="17" t="str">
        <f>IF(OR($B28=Auswahlwerte!$B$31,$B28=Auswahlwerte!$B$32)=TRUE,"Beitrag Rentenversicherung","---")</f>
        <v>---</v>
      </c>
      <c r="C34" s="17"/>
      <c r="D34" s="10" t="s">
        <v>17</v>
      </c>
      <c r="E34" s="56"/>
      <c r="F34" s="57"/>
      <c r="G34" s="57"/>
      <c r="H34" s="57"/>
      <c r="I34" s="57"/>
      <c r="J34" s="57"/>
      <c r="K34" s="57"/>
      <c r="L34" s="57"/>
      <c r="M34" s="57"/>
      <c r="N34" s="57"/>
      <c r="O34" s="57"/>
      <c r="P34" s="58"/>
      <c r="Q34" s="44"/>
    </row>
    <row r="35" spans="1:17" ht="17.100000000000001" customHeight="1" x14ac:dyDescent="0.25">
      <c r="A35" s="16"/>
      <c r="B35" s="17" t="str">
        <f>IF(OR($B28=Auswahlwerte!$B$31,$B28=Auswahlwerte!$B$32)=TRUE,"Beitrag Arbeitslosenversicherung","---")</f>
        <v>---</v>
      </c>
      <c r="C35" s="17"/>
      <c r="D35" s="10" t="s">
        <v>17</v>
      </c>
      <c r="E35" s="56"/>
      <c r="F35" s="57"/>
      <c r="G35" s="57"/>
      <c r="H35" s="57"/>
      <c r="I35" s="57"/>
      <c r="J35" s="57"/>
      <c r="K35" s="57"/>
      <c r="L35" s="57"/>
      <c r="M35" s="57"/>
      <c r="N35" s="57"/>
      <c r="O35" s="57"/>
      <c r="P35" s="58"/>
      <c r="Q35" s="44"/>
    </row>
    <row r="36" spans="1:17" ht="17.100000000000001" customHeight="1" x14ac:dyDescent="0.25">
      <c r="A36" s="16"/>
      <c r="B36" s="94" t="str">
        <f>IF(OR($B28=Auswahlwerte!$B$30,$B28=Auswahlwerte!$B$35)=TRUE,"---","Sonstige Abzüge")</f>
        <v>---</v>
      </c>
      <c r="C36" s="94"/>
      <c r="D36" s="10" t="s">
        <v>17</v>
      </c>
      <c r="E36" s="56"/>
      <c r="F36" s="57"/>
      <c r="G36" s="57"/>
      <c r="H36" s="57"/>
      <c r="I36" s="57"/>
      <c r="J36" s="57"/>
      <c r="K36" s="57"/>
      <c r="L36" s="57"/>
      <c r="M36" s="57"/>
      <c r="N36" s="57"/>
      <c r="O36" s="57"/>
      <c r="P36" s="58"/>
      <c r="Q36" s="44"/>
    </row>
    <row r="37" spans="1:17" ht="17.100000000000001" customHeight="1" x14ac:dyDescent="0.25">
      <c r="A37" s="16"/>
      <c r="B37" s="94" t="str">
        <f>IF(OR($B28=Auswahlwerte!$B$30,$B28=Auswahlwerte!$B$35)=TRUE,"---","Sonstige Abzüge")</f>
        <v>---</v>
      </c>
      <c r="C37" s="94"/>
      <c r="D37" s="10" t="s">
        <v>17</v>
      </c>
      <c r="E37" s="59"/>
      <c r="F37" s="60"/>
      <c r="G37" s="60"/>
      <c r="H37" s="60"/>
      <c r="I37" s="60"/>
      <c r="J37" s="60"/>
      <c r="K37" s="60"/>
      <c r="L37" s="60"/>
      <c r="M37" s="60"/>
      <c r="N37" s="60"/>
      <c r="O37" s="60"/>
      <c r="P37" s="61"/>
      <c r="Q37" s="44"/>
    </row>
    <row r="38" spans="1:17" ht="17.100000000000001" customHeight="1" x14ac:dyDescent="0.25">
      <c r="A38" s="16"/>
      <c r="B38" s="13" t="s">
        <v>10</v>
      </c>
      <c r="C38" s="13"/>
      <c r="D38" s="10" t="s">
        <v>18</v>
      </c>
      <c r="E38" s="26">
        <f>IF(AND($B28&lt;&gt;"Bitte wählen…",B$28&lt;&gt;"Kein Einkommen")=TRUE,IF(SUM(E29:E37)&gt;E28,0,E28-SUM(E29:E37)),0)</f>
        <v>0</v>
      </c>
      <c r="F38" s="26">
        <f t="shared" ref="F38:P38" si="3">IF(AND($B28&lt;&gt;"Bitte wählen…",D$28&lt;&gt;"Kein Einkommen")=TRUE,IF(SUM(F29:F37)&gt;F28,0,F28-SUM(F29:F37)),0)</f>
        <v>0</v>
      </c>
      <c r="G38" s="26">
        <f t="shared" si="3"/>
        <v>0</v>
      </c>
      <c r="H38" s="26">
        <f t="shared" si="3"/>
        <v>0</v>
      </c>
      <c r="I38" s="26">
        <f t="shared" si="3"/>
        <v>0</v>
      </c>
      <c r="J38" s="26">
        <f t="shared" si="3"/>
        <v>0</v>
      </c>
      <c r="K38" s="26">
        <f t="shared" si="3"/>
        <v>0</v>
      </c>
      <c r="L38" s="26">
        <f t="shared" si="3"/>
        <v>0</v>
      </c>
      <c r="M38" s="26">
        <f t="shared" si="3"/>
        <v>0</v>
      </c>
      <c r="N38" s="26">
        <f t="shared" si="3"/>
        <v>0</v>
      </c>
      <c r="O38" s="26">
        <f t="shared" si="3"/>
        <v>0</v>
      </c>
      <c r="P38" s="26">
        <f t="shared" si="3"/>
        <v>0</v>
      </c>
      <c r="Q38" s="44"/>
    </row>
    <row r="39" spans="1:17" ht="17.100000000000001" customHeight="1" x14ac:dyDescent="0.25">
      <c r="A39" s="16"/>
      <c r="B39" s="17" t="s">
        <v>6</v>
      </c>
      <c r="C39" s="17"/>
      <c r="D39" s="10" t="s">
        <v>17</v>
      </c>
      <c r="E39" s="9">
        <f>IF(OR($B28=Auswahlwerte!$B$31,$B28=Auswahlwerte!$B$33)=TRUE,IF(E38&gt;FreibetragAusbildung,FreibetragAusbildung,Berechnung!E38),0)</f>
        <v>0</v>
      </c>
      <c r="F39" s="9">
        <f>IF(OR($B28=Auswahlwerte!$B$31,$B28=Auswahlwerte!$B$33)=TRUE,IF(F38&gt;FreibetragAusbildung,FreibetragAusbildung,Berechnung!F38),0)</f>
        <v>0</v>
      </c>
      <c r="G39" s="9">
        <f>IF(OR($B28=Auswahlwerte!$B$31,$B28=Auswahlwerte!$B$33)=TRUE,IF(G38&gt;FreibetragAusbildung,FreibetragAusbildung,Berechnung!G38),0)</f>
        <v>0</v>
      </c>
      <c r="H39" s="9">
        <f>IF(OR($B28=Auswahlwerte!$B$31,$B28=Auswahlwerte!$B$33)=TRUE,IF(H38&gt;FreibetragAusbildung,FreibetragAusbildung,Berechnung!H38),0)</f>
        <v>0</v>
      </c>
      <c r="I39" s="9">
        <f>IF(OR($B28=Auswahlwerte!$B$31,$B28=Auswahlwerte!$B$33)=TRUE,IF(I38&gt;FreibetragAusbildung,FreibetragAusbildung,Berechnung!I38),0)</f>
        <v>0</v>
      </c>
      <c r="J39" s="9">
        <f>IF(OR($B28=Auswahlwerte!$B$31,$B28=Auswahlwerte!$B$33)=TRUE,IF(J38&gt;FreibetragAusbildung,FreibetragAusbildung,Berechnung!J38),0)</f>
        <v>0</v>
      </c>
      <c r="K39" s="9">
        <f>IF(OR($B28=Auswahlwerte!$B$31,$B28=Auswahlwerte!$B$33)=TRUE,IF(K38&gt;FreibetragAusbildung,FreibetragAusbildung,Berechnung!K38),0)</f>
        <v>0</v>
      </c>
      <c r="L39" s="9">
        <f>IF(OR($B28=Auswahlwerte!$B$31,$B28=Auswahlwerte!$B$33)=TRUE,IF(L38&gt;FreibetragAusbildung,FreibetragAusbildung,Berechnung!L38),0)</f>
        <v>0</v>
      </c>
      <c r="M39" s="9">
        <f>IF(OR($B28=Auswahlwerte!$B$31,$B28=Auswahlwerte!$B$33)=TRUE,IF(M38&gt;FreibetragAusbildung,FreibetragAusbildung,Berechnung!M38),0)</f>
        <v>0</v>
      </c>
      <c r="N39" s="9">
        <f>IF(OR($B28=Auswahlwerte!$B$31,$B28=Auswahlwerte!$B$33)=TRUE,IF(N38&gt;FreibetragAusbildung,FreibetragAusbildung,Berechnung!N38),0)</f>
        <v>0</v>
      </c>
      <c r="O39" s="9">
        <f>IF(OR($B28=Auswahlwerte!$B$31,$B28=Auswahlwerte!$B$33)=TRUE,IF(O38&gt;FreibetragAusbildung,FreibetragAusbildung,Berechnung!O38),0)</f>
        <v>0</v>
      </c>
      <c r="P39" s="9">
        <f>IF(OR($B28=Auswahlwerte!$B$31,$B28=Auswahlwerte!$B$33)=TRUE,IF(P38&gt;FreibetragAusbildung,FreibetragAusbildung,Berechnung!P38),0)</f>
        <v>0</v>
      </c>
      <c r="Q39" s="44"/>
    </row>
    <row r="40" spans="1:17" s="27" customFormat="1" ht="17.100000000000001" customHeight="1" x14ac:dyDescent="0.25">
      <c r="A40" s="19"/>
      <c r="B40" s="13" t="s">
        <v>7</v>
      </c>
      <c r="C40" s="13"/>
      <c r="D40" s="10" t="s">
        <v>18</v>
      </c>
      <c r="E40" s="11">
        <f>IF(AND($B28&lt;&gt;"Bitte wählen…",$B28&lt;&gt;"Kein Einkommen")=TRUE,IF(E39&gt;E38,0,E38-E39),0)</f>
        <v>0</v>
      </c>
      <c r="F40" s="11">
        <f t="shared" ref="F40:P40" si="4">IF(AND($B28&lt;&gt;"Bitte wählen…",$B28&lt;&gt;"Kein Einkommen")=TRUE,IF(F39&gt;F38,0,F38-F39),0)</f>
        <v>0</v>
      </c>
      <c r="G40" s="11">
        <f t="shared" si="4"/>
        <v>0</v>
      </c>
      <c r="H40" s="11">
        <f t="shared" si="4"/>
        <v>0</v>
      </c>
      <c r="I40" s="11">
        <f t="shared" si="4"/>
        <v>0</v>
      </c>
      <c r="J40" s="11">
        <f t="shared" si="4"/>
        <v>0</v>
      </c>
      <c r="K40" s="11">
        <f t="shared" si="4"/>
        <v>0</v>
      </c>
      <c r="L40" s="11">
        <f t="shared" si="4"/>
        <v>0</v>
      </c>
      <c r="M40" s="11">
        <f t="shared" si="4"/>
        <v>0</v>
      </c>
      <c r="N40" s="11">
        <f t="shared" si="4"/>
        <v>0</v>
      </c>
      <c r="O40" s="11">
        <f t="shared" si="4"/>
        <v>0</v>
      </c>
      <c r="P40" s="11">
        <f t="shared" si="4"/>
        <v>0</v>
      </c>
      <c r="Q40" s="44"/>
    </row>
    <row r="41" spans="1:17" s="27" customFormat="1" ht="17.100000000000001" customHeight="1" x14ac:dyDescent="0.25">
      <c r="A41" s="19"/>
      <c r="B41" s="13"/>
      <c r="C41" s="13"/>
      <c r="D41" s="10"/>
      <c r="E41" s="11"/>
      <c r="F41" s="11"/>
      <c r="G41" s="11"/>
      <c r="H41" s="11"/>
      <c r="I41" s="11"/>
      <c r="J41" s="11"/>
      <c r="K41" s="11"/>
      <c r="L41" s="11"/>
      <c r="M41" s="11"/>
      <c r="N41" s="11"/>
      <c r="O41" s="11"/>
      <c r="P41" s="11"/>
      <c r="Q41" s="44"/>
    </row>
    <row r="42" spans="1:17" ht="17.100000000000001" customHeight="1" x14ac:dyDescent="0.25">
      <c r="A42" s="16"/>
      <c r="B42" s="16"/>
      <c r="C42" s="16"/>
      <c r="D42" s="10"/>
      <c r="E42" s="26"/>
      <c r="F42" s="26"/>
      <c r="G42" s="26"/>
      <c r="H42" s="26"/>
      <c r="I42" s="26"/>
      <c r="J42" s="26"/>
      <c r="K42" s="26"/>
      <c r="L42" s="26"/>
      <c r="M42" s="26"/>
      <c r="N42" s="26"/>
      <c r="O42" s="26"/>
      <c r="P42" s="26"/>
      <c r="Q42" s="44"/>
    </row>
    <row r="43" spans="1:17" ht="17.100000000000001" customHeight="1" x14ac:dyDescent="0.25">
      <c r="A43" s="16"/>
      <c r="B43" s="18" t="s">
        <v>11</v>
      </c>
      <c r="C43" s="18"/>
      <c r="D43" s="10"/>
      <c r="E43" s="64"/>
      <c r="F43" s="65"/>
      <c r="G43" s="65"/>
      <c r="H43" s="65"/>
      <c r="I43" s="65"/>
      <c r="J43" s="65"/>
      <c r="K43" s="65"/>
      <c r="L43" s="65"/>
      <c r="M43" s="65"/>
      <c r="N43" s="65"/>
      <c r="O43" s="65"/>
      <c r="P43" s="66"/>
      <c r="Q43" s="44"/>
    </row>
    <row r="44" spans="1:17" ht="17.100000000000001" customHeight="1" x14ac:dyDescent="0.25">
      <c r="A44" s="16"/>
      <c r="B44" s="13" t="s">
        <v>6</v>
      </c>
      <c r="C44" s="13"/>
      <c r="D44" s="10" t="s">
        <v>17</v>
      </c>
      <c r="E44" s="12"/>
      <c r="F44" s="12"/>
      <c r="G44" s="12"/>
      <c r="H44" s="12"/>
      <c r="I44" s="12"/>
      <c r="J44" s="12"/>
      <c r="K44" s="12"/>
      <c r="L44" s="12"/>
      <c r="M44" s="12"/>
      <c r="N44" s="12"/>
      <c r="O44" s="12"/>
      <c r="P44" s="12"/>
      <c r="Q44" s="44"/>
    </row>
    <row r="45" spans="1:17" s="27" customFormat="1" ht="17.100000000000001" customHeight="1" x14ac:dyDescent="0.25">
      <c r="A45" s="19"/>
      <c r="B45" s="13" t="s">
        <v>7</v>
      </c>
      <c r="C45" s="13"/>
      <c r="D45" s="10" t="s">
        <v>18</v>
      </c>
      <c r="E45" s="11">
        <f>IF(E44&gt;E43,0,E43-E44)</f>
        <v>0</v>
      </c>
      <c r="F45" s="11">
        <f t="shared" ref="F45:P45" si="5">IF(F44&gt;F43,0,F43-F44)</f>
        <v>0</v>
      </c>
      <c r="G45" s="11">
        <f t="shared" si="5"/>
        <v>0</v>
      </c>
      <c r="H45" s="11">
        <f t="shared" si="5"/>
        <v>0</v>
      </c>
      <c r="I45" s="11">
        <f t="shared" si="5"/>
        <v>0</v>
      </c>
      <c r="J45" s="11">
        <f t="shared" si="5"/>
        <v>0</v>
      </c>
      <c r="K45" s="11">
        <f t="shared" si="5"/>
        <v>0</v>
      </c>
      <c r="L45" s="11">
        <f t="shared" si="5"/>
        <v>0</v>
      </c>
      <c r="M45" s="11">
        <f t="shared" si="5"/>
        <v>0</v>
      </c>
      <c r="N45" s="11">
        <f t="shared" si="5"/>
        <v>0</v>
      </c>
      <c r="O45" s="11">
        <f t="shared" si="5"/>
        <v>0</v>
      </c>
      <c r="P45" s="11">
        <f t="shared" si="5"/>
        <v>0</v>
      </c>
      <c r="Q45" s="44"/>
    </row>
    <row r="46" spans="1:17" s="27" customFormat="1" ht="17.100000000000001" customHeight="1" x14ac:dyDescent="0.25">
      <c r="A46" s="19"/>
      <c r="B46" s="13"/>
      <c r="C46" s="13"/>
      <c r="D46" s="10"/>
      <c r="E46" s="11"/>
      <c r="F46" s="11"/>
      <c r="G46" s="11"/>
      <c r="H46" s="11"/>
      <c r="I46" s="11"/>
      <c r="J46" s="11"/>
      <c r="K46" s="11"/>
      <c r="L46" s="11"/>
      <c r="M46" s="11"/>
      <c r="N46" s="11"/>
      <c r="O46" s="11"/>
      <c r="P46" s="11"/>
      <c r="Q46" s="44"/>
    </row>
    <row r="47" spans="1:17" ht="17.100000000000001" customHeight="1" x14ac:dyDescent="0.25">
      <c r="A47" s="16"/>
      <c r="B47" s="19"/>
      <c r="C47" s="19"/>
      <c r="D47" s="10"/>
      <c r="E47" s="26"/>
      <c r="F47" s="26"/>
      <c r="G47" s="26"/>
      <c r="H47" s="26"/>
      <c r="I47" s="26"/>
      <c r="J47" s="26"/>
      <c r="K47" s="26"/>
      <c r="L47" s="26"/>
      <c r="M47" s="26"/>
      <c r="N47" s="26"/>
      <c r="O47" s="26"/>
      <c r="P47" s="26"/>
      <c r="Q47" s="44"/>
    </row>
    <row r="48" spans="1:17" ht="17.100000000000001" customHeight="1" x14ac:dyDescent="0.25">
      <c r="A48" s="16"/>
      <c r="B48" s="18" t="s">
        <v>12</v>
      </c>
      <c r="C48" s="18"/>
      <c r="D48" s="10"/>
      <c r="E48" s="67"/>
      <c r="F48" s="65"/>
      <c r="G48" s="65"/>
      <c r="H48" s="65"/>
      <c r="I48" s="65"/>
      <c r="J48" s="65"/>
      <c r="K48" s="65"/>
      <c r="L48" s="65"/>
      <c r="M48" s="65"/>
      <c r="N48" s="65"/>
      <c r="O48" s="65"/>
      <c r="P48" s="66"/>
      <c r="Q48" s="44"/>
    </row>
    <row r="49" spans="1:17" ht="17.100000000000001" customHeight="1" x14ac:dyDescent="0.25">
      <c r="A49" s="16"/>
      <c r="B49" s="13" t="s">
        <v>6</v>
      </c>
      <c r="C49" s="13"/>
      <c r="D49" s="10" t="s">
        <v>17</v>
      </c>
      <c r="E49" s="12"/>
      <c r="F49" s="12"/>
      <c r="G49" s="12"/>
      <c r="H49" s="12"/>
      <c r="I49" s="12"/>
      <c r="J49" s="12"/>
      <c r="K49" s="12"/>
      <c r="L49" s="12"/>
      <c r="M49" s="12"/>
      <c r="N49" s="12"/>
      <c r="O49" s="12"/>
      <c r="P49" s="12"/>
      <c r="Q49" s="44"/>
    </row>
    <row r="50" spans="1:17" s="27" customFormat="1" ht="17.100000000000001" customHeight="1" x14ac:dyDescent="0.25">
      <c r="A50" s="19"/>
      <c r="B50" s="13" t="s">
        <v>7</v>
      </c>
      <c r="C50" s="13"/>
      <c r="D50" s="10" t="s">
        <v>18</v>
      </c>
      <c r="E50" s="11">
        <f>IF(E49&gt;E48,0,E48-E49)</f>
        <v>0</v>
      </c>
      <c r="F50" s="11">
        <f t="shared" ref="F50:P50" si="6">IF(F49&gt;F48,0,F48-F49)</f>
        <v>0</v>
      </c>
      <c r="G50" s="11">
        <f t="shared" si="6"/>
        <v>0</v>
      </c>
      <c r="H50" s="11">
        <f t="shared" si="6"/>
        <v>0</v>
      </c>
      <c r="I50" s="11">
        <f t="shared" si="6"/>
        <v>0</v>
      </c>
      <c r="J50" s="11">
        <f t="shared" si="6"/>
        <v>0</v>
      </c>
      <c r="K50" s="11">
        <f t="shared" si="6"/>
        <v>0</v>
      </c>
      <c r="L50" s="11">
        <f t="shared" si="6"/>
        <v>0</v>
      </c>
      <c r="M50" s="11">
        <f t="shared" si="6"/>
        <v>0</v>
      </c>
      <c r="N50" s="11">
        <f t="shared" si="6"/>
        <v>0</v>
      </c>
      <c r="O50" s="11">
        <f t="shared" si="6"/>
        <v>0</v>
      </c>
      <c r="P50" s="11">
        <f t="shared" si="6"/>
        <v>0</v>
      </c>
      <c r="Q50" s="44"/>
    </row>
    <row r="51" spans="1:17" ht="17.100000000000001" customHeight="1" x14ac:dyDescent="0.25">
      <c r="A51" s="16"/>
      <c r="B51" s="16"/>
      <c r="C51" s="16"/>
      <c r="D51" s="10"/>
      <c r="E51" s="26"/>
      <c r="F51" s="26"/>
      <c r="G51" s="26"/>
      <c r="H51" s="26"/>
      <c r="I51" s="26"/>
      <c r="J51" s="26"/>
      <c r="K51" s="26"/>
      <c r="L51" s="26"/>
      <c r="M51" s="26"/>
      <c r="N51" s="26"/>
      <c r="O51" s="26"/>
      <c r="P51" s="26"/>
      <c r="Q51" s="44"/>
    </row>
    <row r="52" spans="1:17" ht="17.100000000000001" customHeight="1" x14ac:dyDescent="0.25">
      <c r="A52" s="16"/>
      <c r="B52" s="18" t="s">
        <v>13</v>
      </c>
      <c r="C52" s="18"/>
      <c r="D52" s="10"/>
      <c r="E52" s="11"/>
      <c r="F52" s="11"/>
      <c r="G52" s="11"/>
      <c r="H52" s="11"/>
      <c r="I52" s="11"/>
      <c r="J52" s="11"/>
      <c r="K52" s="11"/>
      <c r="L52" s="11"/>
      <c r="M52" s="11"/>
      <c r="N52" s="11"/>
      <c r="O52" s="11"/>
      <c r="P52" s="11"/>
      <c r="Q52" s="44"/>
    </row>
    <row r="53" spans="1:17" ht="17.100000000000001" customHeight="1" x14ac:dyDescent="0.25">
      <c r="A53" s="16"/>
      <c r="B53" s="92" t="s">
        <v>14</v>
      </c>
      <c r="C53" s="92"/>
      <c r="D53" s="92"/>
      <c r="E53" s="53"/>
      <c r="F53" s="54"/>
      <c r="G53" s="54"/>
      <c r="H53" s="54"/>
      <c r="I53" s="54"/>
      <c r="J53" s="54"/>
      <c r="K53" s="54"/>
      <c r="L53" s="54"/>
      <c r="M53" s="54"/>
      <c r="N53" s="54"/>
      <c r="O53" s="54"/>
      <c r="P53" s="55"/>
      <c r="Q53" s="44"/>
    </row>
    <row r="54" spans="1:17" ht="17.100000000000001" customHeight="1" x14ac:dyDescent="0.25">
      <c r="A54" s="16"/>
      <c r="B54" s="112" t="s">
        <v>16</v>
      </c>
      <c r="C54" s="113"/>
      <c r="D54" s="10" t="s">
        <v>15</v>
      </c>
      <c r="E54" s="68"/>
      <c r="F54" s="69"/>
      <c r="G54" s="69"/>
      <c r="H54" s="69"/>
      <c r="I54" s="69"/>
      <c r="J54" s="69"/>
      <c r="K54" s="69"/>
      <c r="L54" s="69"/>
      <c r="M54" s="69"/>
      <c r="N54" s="69"/>
      <c r="O54" s="69"/>
      <c r="P54" s="70"/>
      <c r="Q54" s="44"/>
    </row>
    <row r="55" spans="1:17" ht="17.100000000000001" customHeight="1" x14ac:dyDescent="0.25">
      <c r="A55" s="16"/>
      <c r="B55" s="114" t="s">
        <v>16</v>
      </c>
      <c r="C55" s="115"/>
      <c r="D55" s="10" t="s">
        <v>15</v>
      </c>
      <c r="E55" s="68"/>
      <c r="F55" s="69"/>
      <c r="G55" s="69"/>
      <c r="H55" s="69"/>
      <c r="I55" s="69"/>
      <c r="J55" s="69"/>
      <c r="K55" s="69"/>
      <c r="L55" s="69"/>
      <c r="M55" s="69"/>
      <c r="N55" s="69"/>
      <c r="O55" s="69"/>
      <c r="P55" s="70"/>
      <c r="Q55" s="44"/>
    </row>
    <row r="56" spans="1:17" ht="17.100000000000001" customHeight="1" x14ac:dyDescent="0.25">
      <c r="A56" s="16"/>
      <c r="B56" s="116" t="s">
        <v>5</v>
      </c>
      <c r="C56" s="117"/>
      <c r="D56" s="10" t="s">
        <v>17</v>
      </c>
      <c r="E56" s="59"/>
      <c r="F56" s="60"/>
      <c r="G56" s="60"/>
      <c r="H56" s="60"/>
      <c r="I56" s="60"/>
      <c r="J56" s="60"/>
      <c r="K56" s="60"/>
      <c r="L56" s="60"/>
      <c r="M56" s="60"/>
      <c r="N56" s="60"/>
      <c r="O56" s="60"/>
      <c r="P56" s="61"/>
      <c r="Q56" s="44"/>
    </row>
    <row r="57" spans="1:17" ht="17.100000000000001" customHeight="1" x14ac:dyDescent="0.25">
      <c r="A57" s="16"/>
      <c r="B57" s="13" t="s">
        <v>7</v>
      </c>
      <c r="C57" s="13"/>
      <c r="D57" s="10" t="s">
        <v>18</v>
      </c>
      <c r="E57" s="11">
        <f>IF(E56&gt;SUM(E53:E55),0,SUM(E53:E55)-E56)</f>
        <v>0</v>
      </c>
      <c r="F57" s="11">
        <f t="shared" ref="F57:P57" si="7">IF(F56&gt;SUM(F53:F55),0,SUM(F53:F55)-F56)</f>
        <v>0</v>
      </c>
      <c r="G57" s="11">
        <f t="shared" si="7"/>
        <v>0</v>
      </c>
      <c r="H57" s="11">
        <f t="shared" si="7"/>
        <v>0</v>
      </c>
      <c r="I57" s="11">
        <f t="shared" si="7"/>
        <v>0</v>
      </c>
      <c r="J57" s="11">
        <f t="shared" si="7"/>
        <v>0</v>
      </c>
      <c r="K57" s="11">
        <f t="shared" si="7"/>
        <v>0</v>
      </c>
      <c r="L57" s="11">
        <f t="shared" si="7"/>
        <v>0</v>
      </c>
      <c r="M57" s="11">
        <f t="shared" si="7"/>
        <v>0</v>
      </c>
      <c r="N57" s="11">
        <f t="shared" si="7"/>
        <v>0</v>
      </c>
      <c r="O57" s="11">
        <f t="shared" si="7"/>
        <v>0</v>
      </c>
      <c r="P57" s="11">
        <f t="shared" si="7"/>
        <v>0</v>
      </c>
      <c r="Q57" s="44"/>
    </row>
    <row r="58" spans="1:17" ht="17.100000000000001" customHeight="1" x14ac:dyDescent="0.25">
      <c r="A58" s="16"/>
      <c r="B58" s="16"/>
      <c r="C58" s="16"/>
      <c r="D58" s="10"/>
      <c r="E58" s="26"/>
      <c r="F58" s="26"/>
      <c r="G58" s="26"/>
      <c r="H58" s="26"/>
      <c r="I58" s="26"/>
      <c r="J58" s="26"/>
      <c r="K58" s="26"/>
      <c r="L58" s="26"/>
      <c r="M58" s="26"/>
      <c r="N58" s="26"/>
      <c r="O58" s="26"/>
      <c r="P58" s="26"/>
      <c r="Q58" s="44"/>
    </row>
    <row r="59" spans="1:17" s="21" customFormat="1" ht="17.100000000000001" customHeight="1" x14ac:dyDescent="0.25">
      <c r="A59" s="20"/>
      <c r="B59" s="18" t="s">
        <v>67</v>
      </c>
      <c r="C59" s="18"/>
      <c r="D59" s="35"/>
      <c r="E59" s="28">
        <f t="shared" ref="E59:P59" si="8">E25+E40+E45+E50+E57</f>
        <v>0</v>
      </c>
      <c r="F59" s="28">
        <f t="shared" si="8"/>
        <v>0</v>
      </c>
      <c r="G59" s="28">
        <f t="shared" si="8"/>
        <v>0</v>
      </c>
      <c r="H59" s="28">
        <f t="shared" si="8"/>
        <v>0</v>
      </c>
      <c r="I59" s="28">
        <f t="shared" si="8"/>
        <v>0</v>
      </c>
      <c r="J59" s="28">
        <f t="shared" si="8"/>
        <v>0</v>
      </c>
      <c r="K59" s="28">
        <f t="shared" si="8"/>
        <v>0</v>
      </c>
      <c r="L59" s="28">
        <f t="shared" si="8"/>
        <v>0</v>
      </c>
      <c r="M59" s="28">
        <f t="shared" si="8"/>
        <v>0</v>
      </c>
      <c r="N59" s="28">
        <f t="shared" si="8"/>
        <v>0</v>
      </c>
      <c r="O59" s="28">
        <f t="shared" si="8"/>
        <v>0</v>
      </c>
      <c r="P59" s="28">
        <f t="shared" si="8"/>
        <v>0</v>
      </c>
      <c r="Q59" s="44"/>
    </row>
    <row r="60" spans="1:17" ht="17.100000000000001" customHeight="1" x14ac:dyDescent="0.25">
      <c r="A60" s="16"/>
      <c r="B60" s="16"/>
      <c r="C60" s="16"/>
      <c r="D60" s="10"/>
      <c r="E60" s="26"/>
      <c r="F60" s="16"/>
      <c r="G60" s="16"/>
      <c r="H60" s="16"/>
      <c r="I60" s="16"/>
      <c r="J60" s="16"/>
      <c r="K60" s="16"/>
      <c r="L60" s="16"/>
      <c r="M60" s="16"/>
      <c r="N60" s="16"/>
      <c r="O60" s="16"/>
      <c r="P60" s="16"/>
      <c r="Q60" s="44"/>
    </row>
    <row r="61" spans="1:17" ht="17.100000000000001" customHeight="1" x14ac:dyDescent="0.25">
      <c r="A61" s="16"/>
      <c r="B61" s="1" t="s">
        <v>81</v>
      </c>
      <c r="C61" s="1"/>
      <c r="D61" s="10"/>
      <c r="E61" s="33"/>
      <c r="F61" s="33"/>
      <c r="G61" s="33"/>
      <c r="H61" s="33"/>
      <c r="I61" s="33"/>
      <c r="J61" s="33"/>
      <c r="K61" s="33"/>
      <c r="L61" s="33"/>
      <c r="M61" s="33"/>
      <c r="N61" s="33"/>
      <c r="O61" s="33"/>
      <c r="P61" s="33"/>
      <c r="Q61" s="44"/>
    </row>
    <row r="62" spans="1:17" ht="17.100000000000001" customHeight="1" x14ac:dyDescent="0.25">
      <c r="A62" s="16"/>
      <c r="B62" s="2" t="s">
        <v>68</v>
      </c>
      <c r="C62" s="71" t="s">
        <v>0</v>
      </c>
      <c r="D62" s="10" t="s">
        <v>17</v>
      </c>
      <c r="E62" s="74"/>
      <c r="F62" s="75"/>
      <c r="G62" s="75"/>
      <c r="H62" s="75"/>
      <c r="I62" s="75"/>
      <c r="J62" s="75"/>
      <c r="K62" s="75"/>
      <c r="L62" s="75"/>
      <c r="M62" s="75"/>
      <c r="N62" s="75"/>
      <c r="O62" s="75"/>
      <c r="P62" s="76"/>
      <c r="Q62" s="44"/>
    </row>
    <row r="63" spans="1:17" ht="17.100000000000001" customHeight="1" x14ac:dyDescent="0.25">
      <c r="A63" s="16"/>
      <c r="B63" s="2" t="s">
        <v>69</v>
      </c>
      <c r="C63" s="72" t="s">
        <v>0</v>
      </c>
      <c r="D63" s="10" t="s">
        <v>17</v>
      </c>
      <c r="E63" s="77"/>
      <c r="F63" s="78"/>
      <c r="G63" s="78"/>
      <c r="H63" s="78"/>
      <c r="I63" s="78"/>
      <c r="J63" s="78"/>
      <c r="K63" s="78"/>
      <c r="L63" s="78"/>
      <c r="M63" s="78"/>
      <c r="N63" s="78"/>
      <c r="O63" s="78"/>
      <c r="P63" s="79"/>
      <c r="Q63" s="44"/>
    </row>
    <row r="64" spans="1:17" ht="17.100000000000001" customHeight="1" x14ac:dyDescent="0.25">
      <c r="A64" s="16"/>
      <c r="B64" s="2" t="s">
        <v>70</v>
      </c>
      <c r="C64" s="72" t="s">
        <v>0</v>
      </c>
      <c r="D64" s="10" t="s">
        <v>17</v>
      </c>
      <c r="E64" s="77"/>
      <c r="F64" s="78"/>
      <c r="G64" s="78"/>
      <c r="H64" s="78"/>
      <c r="I64" s="78"/>
      <c r="J64" s="78"/>
      <c r="K64" s="78"/>
      <c r="L64" s="78"/>
      <c r="M64" s="78"/>
      <c r="N64" s="78"/>
      <c r="O64" s="78"/>
      <c r="P64" s="79"/>
      <c r="Q64" s="44"/>
    </row>
    <row r="65" spans="1:17" ht="17.100000000000001" customHeight="1" x14ac:dyDescent="0.25">
      <c r="A65" s="16"/>
      <c r="B65" s="2" t="s">
        <v>71</v>
      </c>
      <c r="C65" s="73" t="s">
        <v>0</v>
      </c>
      <c r="D65" s="10" t="s">
        <v>17</v>
      </c>
      <c r="E65" s="80"/>
      <c r="F65" s="81"/>
      <c r="G65" s="81"/>
      <c r="H65" s="81"/>
      <c r="I65" s="81"/>
      <c r="J65" s="81"/>
      <c r="K65" s="81"/>
      <c r="L65" s="81"/>
      <c r="M65" s="81"/>
      <c r="N65" s="81"/>
      <c r="O65" s="81"/>
      <c r="P65" s="82"/>
      <c r="Q65" s="44"/>
    </row>
    <row r="66" spans="1:17" ht="17.100000000000001" customHeight="1" x14ac:dyDescent="0.25">
      <c r="A66" s="16"/>
      <c r="B66" s="16"/>
      <c r="C66" s="16"/>
      <c r="D66" s="10"/>
      <c r="E66" s="26"/>
      <c r="F66" s="16"/>
      <c r="G66" s="16"/>
      <c r="H66" s="16"/>
      <c r="I66" s="16"/>
      <c r="J66" s="16"/>
      <c r="K66" s="16"/>
      <c r="L66" s="16"/>
      <c r="M66" s="16"/>
      <c r="N66" s="16"/>
      <c r="O66" s="16"/>
      <c r="P66" s="16"/>
      <c r="Q66" s="44"/>
    </row>
    <row r="67" spans="1:17" ht="17.100000000000001" customHeight="1" x14ac:dyDescent="0.25">
      <c r="A67" s="16"/>
      <c r="B67" s="18" t="s">
        <v>82</v>
      </c>
      <c r="C67" s="16"/>
      <c r="D67" s="10" t="s">
        <v>18</v>
      </c>
      <c r="E67" s="34">
        <f t="shared" ref="E67:P67" si="9">IF(E59-SUM(E62:E65)&lt;0,0,E59-SUM(E62:E65))</f>
        <v>0</v>
      </c>
      <c r="F67" s="34">
        <f t="shared" si="9"/>
        <v>0</v>
      </c>
      <c r="G67" s="34">
        <f t="shared" si="9"/>
        <v>0</v>
      </c>
      <c r="H67" s="34">
        <f t="shared" si="9"/>
        <v>0</v>
      </c>
      <c r="I67" s="34">
        <f t="shared" si="9"/>
        <v>0</v>
      </c>
      <c r="J67" s="34">
        <f t="shared" si="9"/>
        <v>0</v>
      </c>
      <c r="K67" s="34">
        <f t="shared" si="9"/>
        <v>0</v>
      </c>
      <c r="L67" s="34">
        <f t="shared" si="9"/>
        <v>0</v>
      </c>
      <c r="M67" s="34">
        <f t="shared" si="9"/>
        <v>0</v>
      </c>
      <c r="N67" s="34">
        <f t="shared" si="9"/>
        <v>0</v>
      </c>
      <c r="O67" s="34">
        <f t="shared" si="9"/>
        <v>0</v>
      </c>
      <c r="P67" s="34">
        <f t="shared" si="9"/>
        <v>0</v>
      </c>
      <c r="Q67" s="44"/>
    </row>
    <row r="68" spans="1:17" ht="17.100000000000001" customHeight="1" x14ac:dyDescent="0.25">
      <c r="A68" s="16"/>
      <c r="B68" s="101" t="str">
        <f>"davon gem. § 94 Abs. 6 SGB VIII bis zu " &amp; Einkommensanteil &amp; "% als Kostenbeitrag einzusetzen (gerundet)"</f>
        <v>davon gem. § 94 Abs. 6 SGB VIII bis zu 25% als Kostenbeitrag einzusetzen (gerundet)</v>
      </c>
      <c r="C68" s="101"/>
      <c r="D68" s="100" t="s">
        <v>18</v>
      </c>
      <c r="E68" s="98">
        <f>IF(E67&gt;0,ROUND(E67*Einkommensanteil/100,2),0)</f>
        <v>0</v>
      </c>
      <c r="F68" s="98">
        <f>IF(F67&gt;0,ROUND(F67*Einkommensanteil/100,2),0)</f>
        <v>0</v>
      </c>
      <c r="G68" s="98">
        <f>IF(G67&gt;0,ROUND(G67*Einkommensanteil/100,2),0)</f>
        <v>0</v>
      </c>
      <c r="H68" s="98">
        <f>IF(H67&gt;0,ROUND(H67*Einkommensanteil/100,2),0)</f>
        <v>0</v>
      </c>
      <c r="I68" s="98">
        <f>IF(I67&gt;0,ROUND(I67*Einkommensanteil/100,2),0)</f>
        <v>0</v>
      </c>
      <c r="J68" s="98">
        <f>IF(J67&gt;0,ROUND(J67*Einkommensanteil/100,2),0)</f>
        <v>0</v>
      </c>
      <c r="K68" s="98">
        <f>IF(K67&gt;0,ROUND(K67*Einkommensanteil/100,2),0)</f>
        <v>0</v>
      </c>
      <c r="L68" s="98">
        <f>IF(L67&gt;0,ROUND(L67*Einkommensanteil/100,2),0)</f>
        <v>0</v>
      </c>
      <c r="M68" s="98">
        <f>IF(M67&gt;0,ROUND(M67*Einkommensanteil/100,2),0)</f>
        <v>0</v>
      </c>
      <c r="N68" s="98">
        <f>IF(N67&gt;0,ROUND(N67*Einkommensanteil/100,2),0)</f>
        <v>0</v>
      </c>
      <c r="O68" s="98">
        <f>IF(O67&gt;0,ROUND(O67*Einkommensanteil/100,2),0)</f>
        <v>0</v>
      </c>
      <c r="P68" s="98">
        <f>IF(P67&gt;0,ROUND(P67*Einkommensanteil/100,2),0)</f>
        <v>0</v>
      </c>
      <c r="Q68" s="44"/>
    </row>
    <row r="69" spans="1:17" ht="17.100000000000001" customHeight="1" x14ac:dyDescent="0.25">
      <c r="A69" s="16"/>
      <c r="B69" s="101"/>
      <c r="C69" s="101"/>
      <c r="D69" s="100"/>
      <c r="E69" s="99"/>
      <c r="F69" s="99"/>
      <c r="G69" s="99"/>
      <c r="H69" s="99"/>
      <c r="I69" s="99"/>
      <c r="J69" s="99"/>
      <c r="K69" s="99"/>
      <c r="L69" s="99"/>
      <c r="M69" s="99"/>
      <c r="N69" s="99"/>
      <c r="O69" s="99"/>
      <c r="P69" s="99"/>
      <c r="Q69" s="44"/>
    </row>
    <row r="70" spans="1:17" ht="17.100000000000001" customHeight="1" x14ac:dyDescent="0.25">
      <c r="A70" s="16"/>
      <c r="B70" s="16"/>
      <c r="C70" s="16"/>
      <c r="D70" s="10"/>
      <c r="E70" s="26"/>
      <c r="F70" s="16"/>
      <c r="G70" s="16"/>
      <c r="H70" s="16"/>
      <c r="I70" s="16"/>
      <c r="J70" s="16"/>
      <c r="K70" s="16"/>
      <c r="L70" s="16"/>
      <c r="M70" s="16"/>
      <c r="N70" s="16"/>
      <c r="O70" s="16"/>
      <c r="P70" s="16"/>
      <c r="Q70" s="44"/>
    </row>
    <row r="71" spans="1:17" ht="17.100000000000001" customHeight="1" x14ac:dyDescent="0.25">
      <c r="A71" s="16"/>
      <c r="B71" s="101" t="s">
        <v>72</v>
      </c>
      <c r="C71" s="101"/>
      <c r="D71" s="10"/>
      <c r="E71" s="86" t="s">
        <v>75</v>
      </c>
      <c r="F71" s="87" t="s">
        <v>75</v>
      </c>
      <c r="G71" s="87" t="s">
        <v>75</v>
      </c>
      <c r="H71" s="87" t="s">
        <v>75</v>
      </c>
      <c r="I71" s="87" t="s">
        <v>75</v>
      </c>
      <c r="J71" s="87" t="s">
        <v>75</v>
      </c>
      <c r="K71" s="87" t="s">
        <v>75</v>
      </c>
      <c r="L71" s="87" t="s">
        <v>75</v>
      </c>
      <c r="M71" s="87" t="s">
        <v>75</v>
      </c>
      <c r="N71" s="87" t="s">
        <v>75</v>
      </c>
      <c r="O71" s="87" t="s">
        <v>75</v>
      </c>
      <c r="P71" s="88" t="s">
        <v>75</v>
      </c>
      <c r="Q71" s="44"/>
    </row>
    <row r="72" spans="1:17" ht="17.100000000000001" customHeight="1" x14ac:dyDescent="0.25">
      <c r="A72" s="16"/>
      <c r="B72" s="101"/>
      <c r="C72" s="101"/>
      <c r="D72" s="10"/>
      <c r="E72" s="26"/>
      <c r="F72" s="16"/>
      <c r="G72" s="16"/>
      <c r="H72" s="16"/>
      <c r="I72" s="16"/>
      <c r="J72" s="16"/>
      <c r="K72" s="16"/>
      <c r="L72" s="16"/>
      <c r="M72" s="16"/>
      <c r="N72" s="16"/>
      <c r="O72" s="16"/>
      <c r="P72" s="16"/>
      <c r="Q72" s="44"/>
    </row>
    <row r="73" spans="1:17" ht="17.100000000000001" customHeight="1" x14ac:dyDescent="0.25">
      <c r="A73" s="16"/>
      <c r="B73" s="18" t="s">
        <v>76</v>
      </c>
      <c r="C73" s="16"/>
      <c r="D73" s="10" t="s">
        <v>17</v>
      </c>
      <c r="E73" s="83"/>
      <c r="F73" s="84"/>
      <c r="G73" s="84"/>
      <c r="H73" s="84"/>
      <c r="I73" s="84"/>
      <c r="J73" s="84"/>
      <c r="K73" s="84"/>
      <c r="L73" s="84"/>
      <c r="M73" s="84"/>
      <c r="N73" s="84"/>
      <c r="O73" s="84"/>
      <c r="P73" s="85"/>
      <c r="Q73" s="44"/>
    </row>
    <row r="74" spans="1:17" ht="17.100000000000001" customHeight="1" x14ac:dyDescent="0.25">
      <c r="A74" s="16"/>
      <c r="B74" s="101" t="str">
        <f>IF(Berechnung!B3=Auswahlwerte!$B$45,"Vorläufig ",IF(B3=Auswahlwerte!$B$46,"Endgültig ","")) &amp; "festzusetzender Kostenbeitrag"</f>
        <v>festzusetzender Kostenbeitrag</v>
      </c>
      <c r="C74" s="101"/>
      <c r="D74" s="10" t="s">
        <v>18</v>
      </c>
      <c r="E74" s="39" t="str">
        <f>IF(OR(E71=Auswahlwerte!$B$20,E71="")=TRUE,"",IF(E71=Auswahlwerte!$B$21,E68,IF(E68+E73&lt;0,0,E68-E73)))</f>
        <v/>
      </c>
      <c r="F74" s="39" t="str">
        <f>IF(OR(F71=Auswahlwerte!$B$20,F71="")=TRUE,"",IF(F71=Auswahlwerte!$B$21,F68,IF(F68+F73&lt;0,0,F68-F73)))</f>
        <v/>
      </c>
      <c r="G74" s="39" t="str">
        <f>IF(OR(G71=Auswahlwerte!$B$20,G71="")=TRUE,"",IF(G71=Auswahlwerte!$B$21,G68,IF(G68+G73&lt;0,0,G68-G73)))</f>
        <v/>
      </c>
      <c r="H74" s="39" t="str">
        <f>IF(OR(H71=Auswahlwerte!$B$20,H71="")=TRUE,"",IF(H71=Auswahlwerte!$B$21,H68,IF(H68+H73&lt;0,0,H68-H73)))</f>
        <v/>
      </c>
      <c r="I74" s="39" t="str">
        <f>IF(OR(I71=Auswahlwerte!$B$20,I71="")=TRUE,"",IF(I71=Auswahlwerte!$B$21,I68,IF(I68+I73&lt;0,0,I68-I73)))</f>
        <v/>
      </c>
      <c r="J74" s="39" t="str">
        <f>IF(OR(J71=Auswahlwerte!$B$20,J71="")=TRUE,"",IF(J71=Auswahlwerte!$B$21,J68,IF(J68+J73&lt;0,0,J68-J73)))</f>
        <v/>
      </c>
      <c r="K74" s="39" t="str">
        <f>IF(OR(K71=Auswahlwerte!$B$20,K71="")=TRUE,"",IF(K71=Auswahlwerte!$B$21,K68,IF(K68+K73&lt;0,0,K68-K73)))</f>
        <v/>
      </c>
      <c r="L74" s="39" t="str">
        <f>IF(OR(L71=Auswahlwerte!$B$20,L71="")=TRUE,"",IF(L71=Auswahlwerte!$B$21,L68,IF(L68+L73&lt;0,0,L68-L73)))</f>
        <v/>
      </c>
      <c r="M74" s="39" t="str">
        <f>IF(OR(M71=Auswahlwerte!$B$20,M71="")=TRUE,"",IF(M71=Auswahlwerte!$B$21,M68,IF(M68+M73&lt;0,0,M68-M73)))</f>
        <v/>
      </c>
      <c r="N74" s="39" t="str">
        <f>IF(OR(N71=Auswahlwerte!$B$20,N71="")=TRUE,"",IF(N71=Auswahlwerte!$B$21,N68,IF(N68+N73&lt;0,0,N68-N73)))</f>
        <v/>
      </c>
      <c r="O74" s="39" t="str">
        <f>IF(OR(O71=Auswahlwerte!$B$20,O71="")=TRUE,"",IF(O71=Auswahlwerte!$B$21,O68,IF(O68+O73&lt;0,0,O68-O73)))</f>
        <v/>
      </c>
      <c r="P74" s="39" t="str">
        <f>IF(OR(P71=Auswahlwerte!$B$20,P71="")=TRUE,"",IF(P71=Auswahlwerte!$B$21,P68,IF(P68+P73&lt;0,0,P68-P73)))</f>
        <v/>
      </c>
      <c r="Q74" s="44"/>
    </row>
    <row r="75" spans="1:17" ht="17.100000000000001" customHeight="1" thickBot="1" x14ac:dyDescent="0.3">
      <c r="A75" s="16"/>
      <c r="B75" s="36"/>
      <c r="C75" s="36"/>
      <c r="D75" s="10"/>
      <c r="E75" s="39"/>
      <c r="F75" s="39"/>
      <c r="G75" s="39"/>
      <c r="H75" s="39"/>
      <c r="I75" s="39"/>
      <c r="J75" s="39"/>
      <c r="K75" s="39"/>
      <c r="L75" s="39"/>
      <c r="M75" s="39"/>
      <c r="N75" s="39"/>
      <c r="O75" s="39"/>
      <c r="P75" s="39"/>
      <c r="Q75" s="44"/>
    </row>
    <row r="76" spans="1:17" ht="17.100000000000001" customHeight="1" x14ac:dyDescent="0.25">
      <c r="A76" s="16"/>
      <c r="B76" s="110" t="str">
        <f>IF(Berechnung!B3=Auswahlwerte!$B$45,"Vorläufiger ",IF(B3=Auswahlwerte!$B$46,"Endgültiger ","")) &amp; "Gesamtkostenbeitrag"</f>
        <v>Gesamtkostenbeitrag</v>
      </c>
      <c r="C76" s="111"/>
      <c r="D76" s="111"/>
      <c r="E76" s="103">
        <f>SUM(E74:P74)</f>
        <v>0</v>
      </c>
      <c r="F76" s="104"/>
      <c r="G76" s="44"/>
      <c r="H76" s="44"/>
      <c r="I76" s="44"/>
      <c r="J76" s="44"/>
      <c r="K76" s="44"/>
      <c r="L76" s="44"/>
      <c r="M76" s="44"/>
      <c r="N76" s="44"/>
      <c r="O76" s="44"/>
      <c r="P76" s="44"/>
      <c r="Q76" s="44"/>
    </row>
    <row r="77" spans="1:17" ht="17.100000000000001" customHeight="1" x14ac:dyDescent="0.25">
      <c r="A77" s="16"/>
      <c r="B77" s="109" t="s">
        <v>83</v>
      </c>
      <c r="C77" s="101"/>
      <c r="D77" s="45" t="s">
        <v>17</v>
      </c>
      <c r="E77" s="105"/>
      <c r="F77" s="106"/>
      <c r="G77" s="44"/>
      <c r="H77" s="44"/>
      <c r="I77" s="44"/>
      <c r="J77" s="44"/>
      <c r="K77" s="44"/>
      <c r="L77" s="44"/>
      <c r="M77" s="44"/>
      <c r="N77" s="44"/>
      <c r="O77" s="44"/>
      <c r="P77" s="44"/>
      <c r="Q77" s="44"/>
    </row>
    <row r="78" spans="1:17" ht="17.100000000000001" customHeight="1" thickBot="1" x14ac:dyDescent="0.3">
      <c r="A78" s="16"/>
      <c r="B78" s="50" t="str">
        <f>IF(E77&gt;E76,"Überzahlung","Offene Forderung")</f>
        <v>Offene Forderung</v>
      </c>
      <c r="C78" s="51"/>
      <c r="D78" s="52" t="s">
        <v>18</v>
      </c>
      <c r="E78" s="107">
        <f>E76-E77</f>
        <v>0</v>
      </c>
      <c r="F78" s="108"/>
      <c r="G78" s="44"/>
      <c r="H78" s="44"/>
      <c r="I78" s="44"/>
      <c r="J78" s="44"/>
      <c r="K78" s="44"/>
      <c r="L78" s="44"/>
      <c r="M78" s="44"/>
      <c r="N78" s="44"/>
      <c r="O78" s="44"/>
      <c r="P78" s="44"/>
      <c r="Q78" s="44"/>
    </row>
    <row r="79" spans="1:17" ht="17.100000000000001" customHeight="1" x14ac:dyDescent="0.25">
      <c r="A79" s="16"/>
      <c r="B79" s="42"/>
      <c r="C79" s="42"/>
      <c r="D79" s="45"/>
      <c r="E79" s="44"/>
      <c r="F79" s="44"/>
      <c r="G79" s="44"/>
      <c r="H79" s="44"/>
      <c r="I79" s="44"/>
      <c r="J79" s="44"/>
      <c r="K79" s="44"/>
      <c r="L79" s="44"/>
      <c r="M79" s="44"/>
      <c r="N79" s="44"/>
      <c r="O79" s="44"/>
      <c r="P79" s="44"/>
      <c r="Q79" s="44"/>
    </row>
    <row r="80" spans="1:17" ht="17.100000000000001" customHeight="1" x14ac:dyDescent="0.25">
      <c r="A80" s="16"/>
      <c r="B80" s="40" t="s">
        <v>77</v>
      </c>
      <c r="C80" s="37"/>
      <c r="D80" s="38"/>
      <c r="E80" s="37"/>
      <c r="F80" s="44"/>
      <c r="G80" s="44"/>
      <c r="H80" s="44"/>
      <c r="I80" s="37"/>
      <c r="J80" s="44"/>
      <c r="K80" s="44"/>
      <c r="L80" s="44"/>
      <c r="M80" s="44"/>
      <c r="N80" s="44"/>
      <c r="O80" s="44"/>
      <c r="P80" s="44"/>
      <c r="Q80" s="44"/>
    </row>
    <row r="81" spans="1:17" ht="17.100000000000001" customHeight="1" x14ac:dyDescent="0.25">
      <c r="A81" s="16"/>
      <c r="B81" s="102"/>
      <c r="C81" s="102"/>
      <c r="D81" s="102"/>
      <c r="E81" s="102"/>
      <c r="F81" s="102"/>
      <c r="G81" s="44"/>
      <c r="H81" s="44"/>
      <c r="I81" s="44"/>
      <c r="J81" s="44"/>
      <c r="K81" s="44"/>
      <c r="L81" s="44"/>
      <c r="M81" s="44"/>
      <c r="N81" s="44"/>
      <c r="O81" s="44"/>
      <c r="P81" s="44"/>
      <c r="Q81" s="44"/>
    </row>
    <row r="82" spans="1:17" ht="17.100000000000001" customHeight="1" x14ac:dyDescent="0.25">
      <c r="A82" s="16"/>
      <c r="B82" s="102"/>
      <c r="C82" s="102"/>
      <c r="D82" s="102"/>
      <c r="E82" s="102"/>
      <c r="F82" s="102"/>
      <c r="G82" s="44"/>
      <c r="H82" s="44"/>
      <c r="I82" s="44"/>
      <c r="J82" s="44"/>
      <c r="K82" s="44"/>
      <c r="L82" s="44"/>
      <c r="M82" s="44"/>
      <c r="N82" s="44"/>
      <c r="O82" s="44"/>
      <c r="P82" s="44"/>
      <c r="Q82" s="44"/>
    </row>
    <row r="83" spans="1:17" ht="18" customHeight="1" x14ac:dyDescent="0.25">
      <c r="A83" s="16"/>
      <c r="B83" s="40"/>
      <c r="C83" s="37"/>
      <c r="D83" s="38"/>
      <c r="E83" s="37"/>
      <c r="F83" s="37"/>
      <c r="G83" s="37"/>
      <c r="H83" s="37"/>
      <c r="I83" s="37"/>
      <c r="J83" s="37"/>
      <c r="K83" s="44"/>
      <c r="L83" s="44"/>
      <c r="M83" s="44"/>
      <c r="N83" s="44"/>
      <c r="O83" s="44"/>
      <c r="P83" s="44"/>
      <c r="Q83" s="44"/>
    </row>
    <row r="84" spans="1:17" ht="18" customHeight="1" x14ac:dyDescent="0.25">
      <c r="A84" s="16"/>
      <c r="B84" s="37"/>
      <c r="C84" s="37"/>
      <c r="D84" s="38"/>
      <c r="E84" s="37"/>
      <c r="F84" s="37"/>
      <c r="G84" s="37"/>
      <c r="H84" s="37"/>
      <c r="I84" s="37"/>
      <c r="J84" s="37"/>
      <c r="K84" s="44"/>
      <c r="L84" s="44"/>
      <c r="M84" s="44"/>
      <c r="N84" s="44"/>
      <c r="O84" s="44"/>
      <c r="P84" s="44"/>
      <c r="Q84" s="44"/>
    </row>
  </sheetData>
  <sheetProtection sheet="1" objects="1" scenarios="1" selectLockedCells="1"/>
  <mergeCells count="39">
    <mergeCell ref="B54:C54"/>
    <mergeCell ref="B55:C55"/>
    <mergeCell ref="B56:C56"/>
    <mergeCell ref="B36:C36"/>
    <mergeCell ref="B37:C37"/>
    <mergeCell ref="B68:C69"/>
    <mergeCell ref="O68:O69"/>
    <mergeCell ref="B81:F82"/>
    <mergeCell ref="E76:F76"/>
    <mergeCell ref="E77:F77"/>
    <mergeCell ref="E78:F78"/>
    <mergeCell ref="B77:C77"/>
    <mergeCell ref="B76:D76"/>
    <mergeCell ref="B71:C72"/>
    <mergeCell ref="B74:C74"/>
    <mergeCell ref="P68:P69"/>
    <mergeCell ref="D68:D69"/>
    <mergeCell ref="F68:F69"/>
    <mergeCell ref="G68:G69"/>
    <mergeCell ref="H68:H69"/>
    <mergeCell ref="I68:I69"/>
    <mergeCell ref="J68:J69"/>
    <mergeCell ref="K68:K69"/>
    <mergeCell ref="E68:E69"/>
    <mergeCell ref="L68:L69"/>
    <mergeCell ref="M68:M69"/>
    <mergeCell ref="N68:N69"/>
    <mergeCell ref="B5:G5"/>
    <mergeCell ref="B4:G4"/>
    <mergeCell ref="B3:C3"/>
    <mergeCell ref="S1:S18"/>
    <mergeCell ref="B53:D53"/>
    <mergeCell ref="B28:C28"/>
    <mergeCell ref="B22:C22"/>
    <mergeCell ref="B11:C11"/>
    <mergeCell ref="B19:C19"/>
    <mergeCell ref="E8:F8"/>
    <mergeCell ref="E11:F11"/>
    <mergeCell ref="B8:C8"/>
  </mergeCells>
  <phoneticPr fontId="11" type="noConversion"/>
  <conditionalFormatting sqref="B22">
    <cfRule type="cellIs" dxfId="68" priority="82" stopIfTrue="1" operator="equal">
      <formula>"Sonstige Abzüge"</formula>
    </cfRule>
    <cfRule type="cellIs" dxfId="67" priority="83" stopIfTrue="1" operator="notEqual">
      <formula>"Sonstige Abzüge"</formula>
    </cfRule>
  </conditionalFormatting>
  <conditionalFormatting sqref="B36:B37">
    <cfRule type="cellIs" dxfId="66" priority="80" stopIfTrue="1" operator="equal">
      <formula>"Sonstige Abzüge"</formula>
    </cfRule>
    <cfRule type="cellIs" dxfId="65" priority="81" stopIfTrue="1" operator="notEqual">
      <formula>"Sonstige Abzüge"</formula>
    </cfRule>
  </conditionalFormatting>
  <conditionalFormatting sqref="B55">
    <cfRule type="cellIs" dxfId="64" priority="78" stopIfTrue="1" operator="equal">
      <formula>"Sonstige Einkünfte"</formula>
    </cfRule>
    <cfRule type="cellIs" dxfId="63" priority="79" stopIfTrue="1" operator="notEqual">
      <formula>"Sonstige Abzüge"</formula>
    </cfRule>
  </conditionalFormatting>
  <conditionalFormatting sqref="B54">
    <cfRule type="cellIs" dxfId="62" priority="76" stopIfTrue="1" operator="equal">
      <formula>"Sonstige Einkünfte"</formula>
    </cfRule>
    <cfRule type="cellIs" dxfId="61" priority="77" stopIfTrue="1" operator="notEqual">
      <formula>"Sonstige Abzüge"</formula>
    </cfRule>
  </conditionalFormatting>
  <conditionalFormatting sqref="B56">
    <cfRule type="cellIs" dxfId="60" priority="68" stopIfTrue="1" operator="equal">
      <formula>"Sonstige Abzüge"</formula>
    </cfRule>
    <cfRule type="cellIs" dxfId="59" priority="69" stopIfTrue="1" operator="notEqual">
      <formula>"Sonstige Abzüge"</formula>
    </cfRule>
  </conditionalFormatting>
  <conditionalFormatting sqref="E19:P19">
    <cfRule type="cellIs" dxfId="58" priority="65" operator="lessThan">
      <formula>0</formula>
    </cfRule>
    <cfRule type="cellIs" dxfId="57" priority="66" operator="greaterThan">
      <formula>0</formula>
    </cfRule>
    <cfRule type="cellIs" dxfId="56" priority="67" operator="equal">
      <formula>0</formula>
    </cfRule>
  </conditionalFormatting>
  <conditionalFormatting sqref="F43:P43">
    <cfRule type="cellIs" dxfId="55" priority="59" operator="lessThan">
      <formula>0</formula>
    </cfRule>
    <cfRule type="cellIs" dxfId="54" priority="60" operator="greaterThan">
      <formula>0</formula>
    </cfRule>
    <cfRule type="cellIs" dxfId="53" priority="61" operator="equal">
      <formula>0</formula>
    </cfRule>
  </conditionalFormatting>
  <conditionalFormatting sqref="E53:P53">
    <cfRule type="cellIs" dxfId="52" priority="53" operator="lessThan">
      <formula>0</formula>
    </cfRule>
    <cfRule type="cellIs" dxfId="51" priority="54" operator="greaterThan">
      <formula>0</formula>
    </cfRule>
    <cfRule type="cellIs" dxfId="50" priority="55" operator="equal">
      <formula>0</formula>
    </cfRule>
  </conditionalFormatting>
  <conditionalFormatting sqref="E54:E55">
    <cfRule type="cellIs" dxfId="49" priority="50" operator="lessThan">
      <formula>0</formula>
    </cfRule>
    <cfRule type="cellIs" dxfId="48" priority="51" operator="greaterThan">
      <formula>0</formula>
    </cfRule>
    <cfRule type="cellIs" dxfId="47" priority="52" operator="equal">
      <formula>0</formula>
    </cfRule>
  </conditionalFormatting>
  <conditionalFormatting sqref="F54:P55">
    <cfRule type="cellIs" dxfId="46" priority="47" operator="lessThan">
      <formula>0</formula>
    </cfRule>
    <cfRule type="cellIs" dxfId="45" priority="48" operator="greaterThan">
      <formula>0</formula>
    </cfRule>
    <cfRule type="cellIs" dxfId="44" priority="49" operator="equal">
      <formula>0</formula>
    </cfRule>
  </conditionalFormatting>
  <conditionalFormatting sqref="E48:P48">
    <cfRule type="cellIs" dxfId="43" priority="44" operator="lessThan">
      <formula>0</formula>
    </cfRule>
    <cfRule type="cellIs" dxfId="42" priority="45" operator="greaterThan">
      <formula>0</formula>
    </cfRule>
    <cfRule type="cellIs" dxfId="41" priority="46" operator="equal">
      <formula>0</formula>
    </cfRule>
  </conditionalFormatting>
  <conditionalFormatting sqref="E28">
    <cfRule type="cellIs" dxfId="40" priority="41" operator="lessThan">
      <formula>0</formula>
    </cfRule>
    <cfRule type="cellIs" dxfId="39" priority="42" operator="greaterThan">
      <formula>0</formula>
    </cfRule>
    <cfRule type="cellIs" dxfId="38" priority="43" operator="equal">
      <formula>0</formula>
    </cfRule>
  </conditionalFormatting>
  <conditionalFormatting sqref="F28">
    <cfRule type="cellIs" dxfId="37" priority="38" operator="lessThan">
      <formula>0</formula>
    </cfRule>
    <cfRule type="cellIs" dxfId="36" priority="39" operator="greaterThan">
      <formula>0</formula>
    </cfRule>
    <cfRule type="cellIs" dxfId="35" priority="40" operator="equal">
      <formula>0</formula>
    </cfRule>
  </conditionalFormatting>
  <conditionalFormatting sqref="G28">
    <cfRule type="cellIs" dxfId="34" priority="35" operator="lessThan">
      <formula>0</formula>
    </cfRule>
    <cfRule type="cellIs" dxfId="33" priority="36" operator="greaterThan">
      <formula>0</formula>
    </cfRule>
    <cfRule type="cellIs" dxfId="32" priority="37" operator="equal">
      <formula>0</formula>
    </cfRule>
  </conditionalFormatting>
  <conditionalFormatting sqref="H28">
    <cfRule type="cellIs" dxfId="31" priority="32" operator="lessThan">
      <formula>0</formula>
    </cfRule>
    <cfRule type="cellIs" dxfId="30" priority="33" operator="greaterThan">
      <formula>0</formula>
    </cfRule>
    <cfRule type="cellIs" dxfId="29" priority="34" operator="equal">
      <formula>0</formula>
    </cfRule>
  </conditionalFormatting>
  <conditionalFormatting sqref="I28">
    <cfRule type="cellIs" dxfId="28" priority="29" operator="lessThan">
      <formula>0</formula>
    </cfRule>
    <cfRule type="cellIs" dxfId="27" priority="30" operator="greaterThan">
      <formula>0</formula>
    </cfRule>
    <cfRule type="cellIs" dxfId="26" priority="31" operator="equal">
      <formula>0</formula>
    </cfRule>
  </conditionalFormatting>
  <conditionalFormatting sqref="J28">
    <cfRule type="cellIs" dxfId="25" priority="26" operator="lessThan">
      <formula>0</formula>
    </cfRule>
    <cfRule type="cellIs" dxfId="24" priority="27" operator="greaterThan">
      <formula>0</formula>
    </cfRule>
    <cfRule type="cellIs" dxfId="23" priority="28" operator="equal">
      <formula>0</formula>
    </cfRule>
  </conditionalFormatting>
  <conditionalFormatting sqref="K28">
    <cfRule type="cellIs" dxfId="22" priority="23" operator="lessThan">
      <formula>0</formula>
    </cfRule>
    <cfRule type="cellIs" dxfId="21" priority="24" operator="greaterThan">
      <formula>0</formula>
    </cfRule>
    <cfRule type="cellIs" dxfId="20" priority="25" operator="equal">
      <formula>0</formula>
    </cfRule>
  </conditionalFormatting>
  <conditionalFormatting sqref="L28">
    <cfRule type="cellIs" dxfId="19" priority="20" operator="lessThan">
      <formula>0</formula>
    </cfRule>
    <cfRule type="cellIs" dxfId="18" priority="21" operator="greaterThan">
      <formula>0</formula>
    </cfRule>
    <cfRule type="cellIs" dxfId="17" priority="22" operator="equal">
      <formula>0</formula>
    </cfRule>
  </conditionalFormatting>
  <conditionalFormatting sqref="M28">
    <cfRule type="cellIs" dxfId="16" priority="17" operator="lessThan">
      <formula>0</formula>
    </cfRule>
    <cfRule type="cellIs" dxfId="15" priority="18" operator="greaterThan">
      <formula>0</formula>
    </cfRule>
    <cfRule type="cellIs" dxfId="14" priority="19" operator="equal">
      <formula>0</formula>
    </cfRule>
  </conditionalFormatting>
  <conditionalFormatting sqref="N28">
    <cfRule type="cellIs" dxfId="13" priority="14" operator="lessThan">
      <formula>0</formula>
    </cfRule>
    <cfRule type="cellIs" dxfId="12" priority="15" operator="greaterThan">
      <formula>0</formula>
    </cfRule>
    <cfRule type="cellIs" dxfId="11" priority="16" operator="equal">
      <formula>0</formula>
    </cfRule>
  </conditionalFormatting>
  <conditionalFormatting sqref="O28">
    <cfRule type="cellIs" dxfId="10" priority="11" operator="lessThan">
      <formula>0</formula>
    </cfRule>
    <cfRule type="cellIs" dxfId="9" priority="12" operator="greaterThan">
      <formula>0</formula>
    </cfRule>
    <cfRule type="cellIs" dxfId="8" priority="13" operator="equal">
      <formula>0</formula>
    </cfRule>
  </conditionalFormatting>
  <conditionalFormatting sqref="P28">
    <cfRule type="cellIs" dxfId="7" priority="8" operator="lessThan">
      <formula>0</formula>
    </cfRule>
    <cfRule type="cellIs" dxfId="6" priority="9" operator="greaterThan">
      <formula>0</formula>
    </cfRule>
    <cfRule type="cellIs" dxfId="5" priority="10" operator="equal">
      <formula>0</formula>
    </cfRule>
  </conditionalFormatting>
  <conditionalFormatting sqref="E43">
    <cfRule type="cellIs" dxfId="4" priority="5" operator="lessThan">
      <formula>0</formula>
    </cfRule>
    <cfRule type="cellIs" dxfId="3" priority="6" operator="greaterThan">
      <formula>0</formula>
    </cfRule>
    <cfRule type="cellIs" dxfId="2" priority="7" operator="equal">
      <formula>0</formula>
    </cfRule>
  </conditionalFormatting>
  <conditionalFormatting sqref="C62:C65">
    <cfRule type="cellIs" dxfId="1" priority="1" stopIfTrue="1" operator="equal">
      <formula>"Bezeichnung"</formula>
    </cfRule>
    <cfRule type="cellIs" dxfId="0" priority="2" stopIfTrue="1" operator="notEqual">
      <formula>"Bezeichnung"</formula>
    </cfRule>
  </conditionalFormatting>
  <dataValidations count="2">
    <dataValidation type="date" operator="greaterThanOrEqual" allowBlank="1" showInputMessage="1" showErrorMessage="1" error="Bitte beachten Sie, dass die gesetzliche Grundlage für diese geänderte Berechnung das KJSG (Inkrafttreten: 10.06.2021, Artikel 1 Nr. 60) ist! Sie müssen also ein Datum ab dem 10.06.2021 eintragen." promptTitle="Hinweis" prompt="Bitte beachten Sie, dass die gesetzliche Grundlage für diese geänderte Berechnung das KJSG (Inkrafttreten: 10.06.2021, Artikel 1 Nr. 60) ist!" sqref="B14 M4" xr:uid="{00000000-0002-0000-0000-000000000000}">
      <formula1>44357</formula1>
    </dataValidation>
    <dataValidation allowBlank="1" promptTitle="Hinweis" prompt="Bitte beachten Sie, dass die gesetzliche Grundlage für diese geänderte Berechnung das KJSG (Inkrafttreten: 10.06.2021, Artikel 1 Nr. 60) ist!" sqref="E16:P16" xr:uid="{00000000-0002-0000-0000-000001000000}"/>
  </dataValidations>
  <hyperlinks>
    <hyperlink ref="E1" r:id="rId1" xr:uid="{00000000-0004-0000-0000-000000000000}"/>
  </hyperlinks>
  <pageMargins left="0.23622047244094491" right="0.23622047244094491" top="0.59055118110236227" bottom="0.59055118110236227" header="0.31496062992125984" footer="0.31496062992125984"/>
  <pageSetup paperSize="9" scale="73" fitToHeight="100" orientation="landscape" blackAndWhite="1" r:id="rId2"/>
  <headerFooter>
    <oddFooter>&amp;C&amp;12Seite &amp;P/&amp;N
&amp;F</oddFooter>
  </headerFooter>
  <rowBreaks count="1" manualBreakCount="1">
    <brk id="42" max="16383" man="1"/>
  </rowBreaks>
  <ignoredErrors>
    <ignoredError sqref="E24" unlockedFormula="1"/>
  </ignoredErrors>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2000000}">
          <x14:formula1>
            <xm:f>Auswahlwerte!$B$38:$B$41</xm:f>
          </x14:formula1>
          <xm:sqref>B19</xm:sqref>
        </x14:dataValidation>
        <x14:dataValidation type="list" allowBlank="1" showInputMessage="1" showErrorMessage="1" xr:uid="{00000000-0002-0000-0000-000003000000}">
          <x14:formula1>
            <xm:f>Auswahlwerte!$B$30:$B$35</xm:f>
          </x14:formula1>
          <xm:sqref>B28</xm:sqref>
        </x14:dataValidation>
        <x14:dataValidation type="list" allowBlank="1" showInputMessage="1" showErrorMessage="1" xr:uid="{00000000-0002-0000-0000-000004000000}">
          <x14:formula1>
            <xm:f>Auswahlwerte!$B$44:$B$46</xm:f>
          </x14:formula1>
          <xm:sqref>B3</xm:sqref>
        </x14:dataValidation>
        <x14:dataValidation type="list" allowBlank="1" showInputMessage="1" showErrorMessage="1" errorTitle="Auswahl" error="Sie müssen einen Wert aus der Liste wählen!" xr:uid="{00000000-0002-0000-0000-000005000000}">
          <x14:formula1>
            <xm:f>Auswahlwerte!$B$20:$B$22</xm:f>
          </x14:formula1>
          <xm:sqref>E71:P71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46"/>
  <sheetViews>
    <sheetView workbookViewId="0">
      <pane ySplit="1" topLeftCell="A20" activePane="bottomLeft" state="frozenSplit"/>
      <selection pane="bottomLeft" activeCell="B21" sqref="B21"/>
    </sheetView>
  </sheetViews>
  <sheetFormatPr baseColWidth="10" defaultColWidth="11.42578125" defaultRowHeight="12.75" x14ac:dyDescent="0.2"/>
  <cols>
    <col min="1" max="1" width="25.28515625" style="5" customWidth="1"/>
    <col min="2" max="2" width="96" style="6" bestFit="1" customWidth="1"/>
    <col min="3" max="3" width="34" style="6" bestFit="1" customWidth="1"/>
    <col min="4" max="4" width="39.85546875" style="6" bestFit="1" customWidth="1"/>
    <col min="5" max="5" width="11.5703125" style="6" bestFit="1" customWidth="1"/>
    <col min="6" max="16384" width="11.42578125" style="6"/>
  </cols>
  <sheetData>
    <row r="1" spans="1:5" s="4" customFormat="1" x14ac:dyDescent="0.2">
      <c r="A1" s="3" t="s">
        <v>20</v>
      </c>
      <c r="B1" s="4" t="s">
        <v>21</v>
      </c>
      <c r="C1" s="4" t="s">
        <v>22</v>
      </c>
      <c r="D1" s="4" t="s">
        <v>23</v>
      </c>
      <c r="E1" s="4" t="s">
        <v>24</v>
      </c>
    </row>
    <row r="3" spans="1:5" s="4" customFormat="1" x14ac:dyDescent="0.2">
      <c r="A3" s="3" t="s">
        <v>25</v>
      </c>
    </row>
    <row r="4" spans="1:5" x14ac:dyDescent="0.2">
      <c r="A4" s="5">
        <v>1</v>
      </c>
      <c r="B4" s="6" t="s">
        <v>26</v>
      </c>
    </row>
    <row r="5" spans="1:5" x14ac:dyDescent="0.2">
      <c r="A5" s="5">
        <v>2</v>
      </c>
      <c r="B5" s="6" t="s">
        <v>27</v>
      </c>
    </row>
    <row r="6" spans="1:5" x14ac:dyDescent="0.2">
      <c r="A6" s="5">
        <v>3</v>
      </c>
      <c r="B6" s="6" t="s">
        <v>28</v>
      </c>
    </row>
    <row r="7" spans="1:5" x14ac:dyDescent="0.2">
      <c r="A7" s="5">
        <v>4</v>
      </c>
      <c r="B7" s="6" t="s">
        <v>29</v>
      </c>
    </row>
    <row r="8" spans="1:5" x14ac:dyDescent="0.2">
      <c r="A8" s="5">
        <v>5</v>
      </c>
      <c r="B8" s="6" t="s">
        <v>30</v>
      </c>
    </row>
    <row r="9" spans="1:5" x14ac:dyDescent="0.2">
      <c r="A9" s="5">
        <v>6</v>
      </c>
      <c r="B9" s="6" t="s">
        <v>31</v>
      </c>
    </row>
    <row r="10" spans="1:5" x14ac:dyDescent="0.2">
      <c r="A10" s="5">
        <v>7</v>
      </c>
      <c r="B10" s="6" t="s">
        <v>32</v>
      </c>
    </row>
    <row r="11" spans="1:5" x14ac:dyDescent="0.2">
      <c r="A11" s="5">
        <v>8</v>
      </c>
      <c r="B11" s="6" t="s">
        <v>33</v>
      </c>
    </row>
    <row r="12" spans="1:5" x14ac:dyDescent="0.2">
      <c r="A12" s="5">
        <v>9</v>
      </c>
      <c r="B12" s="6" t="s">
        <v>34</v>
      </c>
    </row>
    <row r="13" spans="1:5" x14ac:dyDescent="0.2">
      <c r="A13" s="5">
        <v>10</v>
      </c>
      <c r="B13" s="6" t="s">
        <v>35</v>
      </c>
    </row>
    <row r="14" spans="1:5" x14ac:dyDescent="0.2">
      <c r="A14" s="5">
        <v>11</v>
      </c>
      <c r="B14" s="6" t="s">
        <v>36</v>
      </c>
    </row>
    <row r="15" spans="1:5" x14ac:dyDescent="0.2">
      <c r="A15" s="5">
        <v>12</v>
      </c>
      <c r="B15" s="6" t="s">
        <v>37</v>
      </c>
    </row>
    <row r="19" spans="1:5" x14ac:dyDescent="0.2">
      <c r="A19" s="3" t="s">
        <v>38</v>
      </c>
    </row>
    <row r="20" spans="1:5" x14ac:dyDescent="0.2">
      <c r="A20" s="5">
        <v>1</v>
      </c>
      <c r="B20" s="6" t="s">
        <v>75</v>
      </c>
      <c r="E20" s="6">
        <v>1</v>
      </c>
    </row>
    <row r="21" spans="1:5" x14ac:dyDescent="0.2">
      <c r="A21" s="5">
        <v>2</v>
      </c>
      <c r="B21" s="6" t="s">
        <v>73</v>
      </c>
    </row>
    <row r="22" spans="1:5" x14ac:dyDescent="0.2">
      <c r="A22" s="5">
        <v>3</v>
      </c>
      <c r="B22" s="6" t="s">
        <v>74</v>
      </c>
    </row>
    <row r="24" spans="1:5" x14ac:dyDescent="0.2">
      <c r="B24" s="6" t="s">
        <v>40</v>
      </c>
      <c r="C24" s="6" t="s">
        <v>41</v>
      </c>
      <c r="D24" s="7">
        <v>150</v>
      </c>
    </row>
    <row r="25" spans="1:5" x14ac:dyDescent="0.2">
      <c r="B25" s="6" t="s">
        <v>42</v>
      </c>
      <c r="C25" s="6" t="s">
        <v>41</v>
      </c>
      <c r="D25" s="7">
        <v>150</v>
      </c>
    </row>
    <row r="26" spans="1:5" x14ac:dyDescent="0.2">
      <c r="B26" s="6" t="s">
        <v>43</v>
      </c>
      <c r="C26" s="6" t="s">
        <v>44</v>
      </c>
      <c r="D26" s="7">
        <v>25</v>
      </c>
    </row>
    <row r="29" spans="1:5" x14ac:dyDescent="0.2">
      <c r="A29" s="3" t="s">
        <v>45</v>
      </c>
    </row>
    <row r="30" spans="1:5" x14ac:dyDescent="0.2">
      <c r="A30" s="5">
        <v>1</v>
      </c>
      <c r="B30" s="6" t="s">
        <v>39</v>
      </c>
      <c r="E30" s="6">
        <v>1</v>
      </c>
    </row>
    <row r="31" spans="1:5" x14ac:dyDescent="0.2">
      <c r="A31" s="5">
        <v>2</v>
      </c>
      <c r="B31" s="6" t="s">
        <v>9</v>
      </c>
    </row>
    <row r="32" spans="1:5" x14ac:dyDescent="0.2">
      <c r="A32" s="5">
        <v>3</v>
      </c>
      <c r="B32" s="6" t="s">
        <v>46</v>
      </c>
    </row>
    <row r="33" spans="1:5" x14ac:dyDescent="0.2">
      <c r="A33" s="5">
        <v>4</v>
      </c>
      <c r="B33" s="6" t="s">
        <v>47</v>
      </c>
    </row>
    <row r="34" spans="1:5" x14ac:dyDescent="0.2">
      <c r="A34" s="5">
        <v>5</v>
      </c>
      <c r="B34" s="6" t="s">
        <v>48</v>
      </c>
    </row>
    <row r="35" spans="1:5" x14ac:dyDescent="0.2">
      <c r="A35" s="5">
        <v>6</v>
      </c>
      <c r="B35" s="6" t="s">
        <v>49</v>
      </c>
    </row>
    <row r="37" spans="1:5" x14ac:dyDescent="0.2">
      <c r="A37" s="3" t="s">
        <v>50</v>
      </c>
      <c r="C37" s="4" t="s">
        <v>51</v>
      </c>
      <c r="D37" s="4" t="s">
        <v>52</v>
      </c>
      <c r="E37" s="4" t="s">
        <v>53</v>
      </c>
    </row>
    <row r="38" spans="1:5" x14ac:dyDescent="0.2">
      <c r="A38" s="5">
        <v>1</v>
      </c>
      <c r="B38" s="6" t="s">
        <v>39</v>
      </c>
      <c r="C38" s="8" t="s">
        <v>54</v>
      </c>
      <c r="D38" s="8" t="s">
        <v>54</v>
      </c>
    </row>
    <row r="39" spans="1:5" x14ac:dyDescent="0.2">
      <c r="A39" s="5">
        <v>2</v>
      </c>
      <c r="B39" s="6" t="s">
        <v>2</v>
      </c>
      <c r="C39" s="6" t="s">
        <v>3</v>
      </c>
      <c r="D39" s="6" t="s">
        <v>4</v>
      </c>
      <c r="E39" s="6" t="s">
        <v>5</v>
      </c>
    </row>
    <row r="40" spans="1:5" x14ac:dyDescent="0.2">
      <c r="A40" s="5">
        <v>3</v>
      </c>
      <c r="B40" s="6" t="s">
        <v>55</v>
      </c>
      <c r="C40" s="8" t="s">
        <v>54</v>
      </c>
      <c r="D40" s="8" t="s">
        <v>54</v>
      </c>
      <c r="E40" s="6" t="s">
        <v>5</v>
      </c>
    </row>
    <row r="41" spans="1:5" x14ac:dyDescent="0.2">
      <c r="A41" s="5">
        <v>4</v>
      </c>
      <c r="B41" s="6" t="s">
        <v>49</v>
      </c>
      <c r="C41" s="8" t="s">
        <v>54</v>
      </c>
      <c r="D41" s="8" t="s">
        <v>54</v>
      </c>
    </row>
    <row r="44" spans="1:5" x14ac:dyDescent="0.2">
      <c r="A44" s="3" t="s">
        <v>58</v>
      </c>
      <c r="B44" s="6" t="s">
        <v>61</v>
      </c>
    </row>
    <row r="45" spans="1:5" x14ac:dyDescent="0.2">
      <c r="A45" s="5">
        <v>1</v>
      </c>
      <c r="B45" s="6" t="s">
        <v>59</v>
      </c>
    </row>
    <row r="46" spans="1:5" x14ac:dyDescent="0.2">
      <c r="A46" s="5">
        <v>2</v>
      </c>
      <c r="B46" s="6" t="s">
        <v>60</v>
      </c>
    </row>
  </sheetData>
  <pageMargins left="0.78740157499999996" right="0.78740157499999996" top="0.984251969" bottom="0.984251969" header="0.4921259845" footer="0.4921259845"/>
  <pageSetup paperSize="9" orientation="portrait"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4</vt:i4>
      </vt:variant>
    </vt:vector>
  </HeadingPairs>
  <TitlesOfParts>
    <vt:vector size="6" baseType="lpstr">
      <vt:lpstr>Berechnung</vt:lpstr>
      <vt:lpstr>Auswahlwerte</vt:lpstr>
      <vt:lpstr>Berechnung!Druckbereich</vt:lpstr>
      <vt:lpstr>Einkommensanteil</vt:lpstr>
      <vt:lpstr>FreibetragAusbildung</vt:lpstr>
      <vt:lpstr>FreibetragSchülerjobsPraktika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Kostenbeitragsberechnung-tabellarisch-2021-Junger-Mensch</dc:title>
  <dc:subject>Kostenbeitragsberechnung-tabellarisch-2021-Junger-Mensch</dc:subject>
  <dc:creator>Uwe Weidner</dc:creator>
  <cp:lastModifiedBy>Uwe Weidner</cp:lastModifiedBy>
  <cp:lastPrinted>2022-04-13T12:54:49Z</cp:lastPrinted>
  <dcterms:created xsi:type="dcterms:W3CDTF">2022-04-05T11:26:36Z</dcterms:created>
  <dcterms:modified xsi:type="dcterms:W3CDTF">2022-05-24T05:21:53Z</dcterms:modified>
</cp:coreProperties>
</file>